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bookViews>
    <workbookView xWindow="2076" yWindow="228" windowWidth="15576" windowHeight="11340" tabRatio="792"/>
  </bookViews>
  <sheets>
    <sheet name="Tab Contents" sheetId="24" r:id="rId1"/>
    <sheet name="Form 1A" sheetId="27" r:id="rId2"/>
    <sheet name="Form 1B" sheetId="28" r:id="rId3"/>
    <sheet name="Form 1C" sheetId="20" r:id="rId4"/>
    <sheet name="Form 2A" sheetId="2" r:id="rId5"/>
    <sheet name="Form 2B" sheetId="3" r:id="rId6"/>
    <sheet name="Form 2C" sheetId="6" r:id="rId7"/>
    <sheet name="Form 2D" sheetId="29" r:id="rId8"/>
    <sheet name="Form 2E" sheetId="4" r:id="rId9"/>
    <sheet name="Form 2F" sheetId="22" r:id="rId10"/>
    <sheet name="Form 2G" sheetId="30" r:id="rId11"/>
    <sheet name="Form 2H" sheetId="37" r:id="rId12"/>
    <sheet name="Form 2I" sheetId="36" r:id="rId13"/>
    <sheet name="ICP" sheetId="38" state="hidden" r:id="rId14"/>
    <sheet name="TB" sheetId="41" state="hidden" r:id="rId15"/>
    <sheet name="Dates" sheetId="43" state="hidden" r:id="rId16"/>
  </sheets>
  <externalReferences>
    <externalReference r:id="rId17"/>
  </externalReferences>
  <definedNames>
    <definedName name="_1_6">#REF!</definedName>
    <definedName name="_7_11">#REF!</definedName>
    <definedName name="_xlnm._FilterDatabase" localSheetId="14" hidden="1">TB!$A$5:$T$865</definedName>
    <definedName name="ALL">#REF!</definedName>
    <definedName name="BPS_Analysis" localSheetId="12">#REF!</definedName>
    <definedName name="BPS_Analysis" localSheetId="14">#REF!</definedName>
    <definedName name="BPS_Analysis">#REF!</definedName>
    <definedName name="COMMENTS">#REF!</definedName>
    <definedName name="DimList">#REF!</definedName>
    <definedName name="DimSelected">#REF!</definedName>
    <definedName name="DimSelectedUps">#REF!</definedName>
    <definedName name="EDU_BPS_Analysis" localSheetId="12">#REF!</definedName>
    <definedName name="EDU_BPS_Analysis" localSheetId="14">#REF!</definedName>
    <definedName name="EDU_BPS_Analysis">#REF!</definedName>
    <definedName name="ELIM">#REF!</definedName>
    <definedName name="ENT">#REF!</definedName>
    <definedName name="ENTRIES">#REF!</definedName>
    <definedName name="GRE" localSheetId="12">#REF!</definedName>
    <definedName name="GRE" localSheetId="14">#REF!</definedName>
    <definedName name="GRE">#REF!</definedName>
    <definedName name="ListAccount">#REF!</definedName>
    <definedName name="LocationID">#REF!</definedName>
    <definedName name="LocationName">#REF!</definedName>
    <definedName name="Ministries" localSheetId="12">#REF!</definedName>
    <definedName name="Ministries" localSheetId="14">#REF!</definedName>
    <definedName name="Ministries">#REF!</definedName>
    <definedName name="MINISTRY_ACCRUA">#REF!</definedName>
    <definedName name="MOH_BPS_Analysis" localSheetId="12">#REF!</definedName>
    <definedName name="MOH_BPS_Analysis" localSheetId="14">#REF!</definedName>
    <definedName name="MOH_BPS_Analysis">#REF!</definedName>
    <definedName name="MTCU_BPS_Analysis" localSheetId="12">#REF!</definedName>
    <definedName name="MTCU_BPS_Analysis" localSheetId="14">#REF!</definedName>
    <definedName name="MTCU_BPS_Analysis">#REF!</definedName>
    <definedName name="OGO">'[1]GRE List'!$B$28:$B$87</definedName>
    <definedName name="OGOs" localSheetId="12">#REF!</definedName>
    <definedName name="OGOs" localSheetId="14">#REF!</definedName>
    <definedName name="OGOs">#REF!</definedName>
    <definedName name="ORG">#REF!</definedName>
    <definedName name="_xlnm.Print_Area" localSheetId="1">'Form 1A'!$A$1:$E$51</definedName>
    <definedName name="_xlnm.Print_Area" localSheetId="2">'Form 1B'!$A$1:$F$58</definedName>
    <definedName name="_xlnm.Print_Area" localSheetId="3">'Form 1C'!$A$1:$E$53</definedName>
    <definedName name="_xlnm.Print_Area" localSheetId="4">'Form 2A'!$A$1:$I$109</definedName>
    <definedName name="_xlnm.Print_Area" localSheetId="5">'Form 2B'!$A$1:$I$97</definedName>
    <definedName name="_xlnm.Print_Area" localSheetId="6">'Form 2C'!$A$1:$I$94</definedName>
    <definedName name="_xlnm.Print_Area" localSheetId="7">'Form 2D'!$A$1:$I$85</definedName>
    <definedName name="_xlnm.Print_Area" localSheetId="8">'Form 2E'!$A$1:$I$107</definedName>
    <definedName name="_xlnm.Print_Area" localSheetId="9">'Form 2F'!$A$1:$G$89</definedName>
    <definedName name="_xlnm.Print_Area" localSheetId="10">'Form 2G'!$A$1:$G$73</definedName>
    <definedName name="_xlnm.Print_Area" localSheetId="11">'Form 2H'!$A$1:$W$57</definedName>
    <definedName name="_xlnm.Print_Area" localSheetId="12">'Form 2I'!$A$1:$L$69</definedName>
    <definedName name="_xlnm.Print_Area" localSheetId="0">'Tab Contents'!$A$1:$C$43</definedName>
    <definedName name="_xlnm.Print_Area" localSheetId="14">TB!$A$1:$K$884</definedName>
    <definedName name="_xlnm.Print_Area">'Form 1A'!$A$1:$E$46</definedName>
    <definedName name="_xlnm.Print_Titles" localSheetId="14">TB!$3:$3</definedName>
    <definedName name="printing">#REF!</definedName>
    <definedName name="TableName">"Dummy"</definedName>
    <definedName name="Test">'Form 1B'!$A$1:$F$59</definedName>
    <definedName name="upsMap">#REF!</definedName>
  </definedNames>
  <calcPr calcId="145621"/>
</workbook>
</file>

<file path=xl/calcChain.xml><?xml version="1.0" encoding="utf-8"?>
<calcChain xmlns="http://schemas.openxmlformats.org/spreadsheetml/2006/main">
  <c r="C18" i="36" l="1"/>
  <c r="B59" i="22" l="1"/>
  <c r="B31" i="22"/>
  <c r="N18" i="37"/>
  <c r="M18" i="37"/>
  <c r="O9" i="41" l="1"/>
  <c r="O10" i="41"/>
  <c r="O11" i="41"/>
  <c r="O12" i="41"/>
  <c r="O13" i="41"/>
  <c r="O14" i="41"/>
  <c r="O15" i="41"/>
  <c r="O16" i="41"/>
  <c r="O17" i="41"/>
  <c r="O18" i="41"/>
  <c r="O19" i="41"/>
  <c r="O20" i="41"/>
  <c r="O21" i="41"/>
  <c r="O22" i="41"/>
  <c r="O23" i="41"/>
  <c r="O24" i="41"/>
  <c r="O25" i="41"/>
  <c r="O8" i="41"/>
  <c r="O7" i="41"/>
  <c r="E5" i="2" l="1"/>
  <c r="P25" i="41" l="1"/>
  <c r="P24" i="41"/>
  <c r="P23" i="41"/>
  <c r="P22" i="41"/>
  <c r="P21" i="41"/>
  <c r="P20" i="41"/>
  <c r="P19" i="41"/>
  <c r="P17" i="41"/>
  <c r="P16" i="41"/>
  <c r="P15" i="41"/>
  <c r="P14" i="41"/>
  <c r="P13" i="41"/>
  <c r="P11" i="41"/>
  <c r="P10" i="41"/>
  <c r="P9" i="41"/>
  <c r="P8" i="41"/>
  <c r="P7" i="41"/>
  <c r="C40" i="2" l="1"/>
  <c r="D9" i="3"/>
  <c r="D9" i="2"/>
  <c r="C9" i="2"/>
  <c r="C8" i="30" l="1"/>
  <c r="C18" i="37"/>
  <c r="O18" i="37"/>
  <c r="L18" i="37"/>
  <c r="K18" i="37"/>
  <c r="A1" i="37"/>
  <c r="C48" i="4"/>
  <c r="C54" i="29"/>
  <c r="B8" i="29"/>
  <c r="D9" i="6"/>
  <c r="C9" i="6"/>
  <c r="C54" i="2"/>
  <c r="A3" i="20" l="1"/>
  <c r="D14" i="20"/>
  <c r="B14" i="20"/>
  <c r="D15" i="27"/>
  <c r="B15" i="27"/>
  <c r="A3" i="27"/>
  <c r="A1" i="24"/>
  <c r="J20" i="37" l="1"/>
  <c r="P20" i="37" s="1"/>
  <c r="R20" i="37" s="1"/>
  <c r="T20" i="37" s="1"/>
  <c r="F20" i="36" l="1"/>
  <c r="C50" i="2"/>
  <c r="T654" i="41"/>
  <c r="S654" i="41" s="1"/>
  <c r="T653" i="41"/>
  <c r="S653" i="41" s="1"/>
  <c r="T652" i="41"/>
  <c r="S652" i="41" s="1"/>
  <c r="T651" i="41"/>
  <c r="S651" i="41" s="1"/>
  <c r="T650" i="41"/>
  <c r="S650" i="41" s="1"/>
  <c r="T649" i="41"/>
  <c r="S649" i="41" s="1"/>
  <c r="T648" i="41"/>
  <c r="S648" i="41" s="1"/>
  <c r="T647" i="41"/>
  <c r="S647" i="41" s="1"/>
  <c r="T646" i="41"/>
  <c r="S646" i="41" s="1"/>
  <c r="T645" i="41"/>
  <c r="S645" i="41" s="1"/>
  <c r="T644" i="41"/>
  <c r="S644" i="41" s="1"/>
  <c r="T643" i="41"/>
  <c r="S643" i="41" s="1"/>
  <c r="T642" i="41"/>
  <c r="S642" i="41" s="1"/>
  <c r="T641" i="41"/>
  <c r="S641" i="41" s="1"/>
  <c r="T640" i="41"/>
  <c r="S640" i="41" s="1"/>
  <c r="T639" i="41"/>
  <c r="S639" i="41" s="1"/>
  <c r="T638" i="41"/>
  <c r="S638" i="41" s="1"/>
  <c r="T637" i="41"/>
  <c r="S637" i="41" s="1"/>
  <c r="T636" i="41"/>
  <c r="S636" i="41" s="1"/>
  <c r="T635" i="41"/>
  <c r="S635" i="41" s="1"/>
  <c r="T634" i="41"/>
  <c r="S634" i="41" s="1"/>
  <c r="T633" i="41"/>
  <c r="S633" i="41" s="1"/>
  <c r="T632" i="41"/>
  <c r="S632" i="41" s="1"/>
  <c r="T631" i="41"/>
  <c r="S631" i="41" s="1"/>
  <c r="T630" i="41"/>
  <c r="S630" i="41" s="1"/>
  <c r="T629" i="41"/>
  <c r="S629" i="41" s="1"/>
  <c r="T628" i="41"/>
  <c r="S628" i="41" s="1"/>
  <c r="T627" i="41"/>
  <c r="S627" i="41" s="1"/>
  <c r="T626" i="41"/>
  <c r="S626" i="41" s="1"/>
  <c r="T625" i="41"/>
  <c r="S625" i="41" s="1"/>
  <c r="T624" i="41"/>
  <c r="S624" i="41" s="1"/>
  <c r="T623" i="41"/>
  <c r="S623" i="41" s="1"/>
  <c r="T622" i="41"/>
  <c r="S622" i="41" s="1"/>
  <c r="T621" i="41"/>
  <c r="S621" i="41" s="1"/>
  <c r="T620" i="41"/>
  <c r="S620" i="41" s="1"/>
  <c r="T619" i="41"/>
  <c r="S619" i="41" s="1"/>
  <c r="T618" i="41"/>
  <c r="S618" i="41" s="1"/>
  <c r="T617" i="41"/>
  <c r="S617" i="41" s="1"/>
  <c r="T616" i="41"/>
  <c r="S616" i="41" s="1"/>
  <c r="T615" i="41"/>
  <c r="S615" i="41" s="1"/>
  <c r="T614" i="41"/>
  <c r="S614" i="41" s="1"/>
  <c r="T613" i="41"/>
  <c r="S613" i="41" s="1"/>
  <c r="T612" i="41"/>
  <c r="S612" i="41" s="1"/>
  <c r="T611" i="41"/>
  <c r="S611" i="41" s="1"/>
  <c r="T610" i="41"/>
  <c r="S610" i="41" s="1"/>
  <c r="T609" i="41"/>
  <c r="S609" i="41" s="1"/>
  <c r="T608" i="41"/>
  <c r="S608" i="41" s="1"/>
  <c r="T607" i="41"/>
  <c r="S607" i="41" s="1"/>
  <c r="T606" i="41"/>
  <c r="S606" i="41" s="1"/>
  <c r="T605" i="41"/>
  <c r="S605" i="41" s="1"/>
  <c r="T604" i="41"/>
  <c r="S604" i="41" s="1"/>
  <c r="T603" i="41"/>
  <c r="S603" i="41" s="1"/>
  <c r="T602" i="41"/>
  <c r="S602" i="41" s="1"/>
  <c r="T601" i="41"/>
  <c r="S601" i="41" s="1"/>
  <c r="T600" i="41"/>
  <c r="S600" i="41" s="1"/>
  <c r="T599" i="41"/>
  <c r="S599" i="41" s="1"/>
  <c r="T598" i="41"/>
  <c r="S598" i="41" s="1"/>
  <c r="T597" i="41"/>
  <c r="S597" i="41" s="1"/>
  <c r="T596" i="41"/>
  <c r="S596" i="41" s="1"/>
  <c r="T595" i="41"/>
  <c r="S595" i="41" s="1"/>
  <c r="T594" i="41"/>
  <c r="S594" i="41" s="1"/>
  <c r="T593" i="41"/>
  <c r="S593" i="41" s="1"/>
  <c r="T592" i="41"/>
  <c r="S592" i="41" s="1"/>
  <c r="T591" i="41"/>
  <c r="S591" i="41" s="1"/>
  <c r="T590" i="41"/>
  <c r="S590" i="41" s="1"/>
  <c r="T589" i="41"/>
  <c r="S589" i="41" s="1"/>
  <c r="T588" i="41"/>
  <c r="S588" i="41" s="1"/>
  <c r="T587" i="41"/>
  <c r="S587" i="41" s="1"/>
  <c r="T586" i="41"/>
  <c r="S586" i="41" s="1"/>
  <c r="T585" i="41"/>
  <c r="S585" i="41" s="1"/>
  <c r="T584" i="41"/>
  <c r="S584" i="41" s="1"/>
  <c r="T583" i="41"/>
  <c r="S583" i="41" s="1"/>
  <c r="T582" i="41"/>
  <c r="S582" i="41" s="1"/>
  <c r="T581" i="41"/>
  <c r="S581" i="41" s="1"/>
  <c r="T580" i="41"/>
  <c r="S580" i="41" s="1"/>
  <c r="T579" i="41"/>
  <c r="S579" i="41" s="1"/>
  <c r="T578" i="41"/>
  <c r="S578" i="41" s="1"/>
  <c r="T577" i="41"/>
  <c r="S577" i="41" s="1"/>
  <c r="T576" i="41"/>
  <c r="S576" i="41" s="1"/>
  <c r="T575" i="41"/>
  <c r="S575" i="41" s="1"/>
  <c r="T574" i="41"/>
  <c r="S574" i="41" s="1"/>
  <c r="T573" i="41"/>
  <c r="S573" i="41" s="1"/>
  <c r="T572" i="41"/>
  <c r="S572" i="41" s="1"/>
  <c r="T571" i="41"/>
  <c r="S571" i="41" s="1"/>
  <c r="T570" i="41"/>
  <c r="S570" i="41" s="1"/>
  <c r="T569" i="41"/>
  <c r="S569" i="41" s="1"/>
  <c r="T568" i="41"/>
  <c r="S568" i="41" s="1"/>
  <c r="T567" i="41"/>
  <c r="S567" i="41" s="1"/>
  <c r="T566" i="41"/>
  <c r="S566" i="41" s="1"/>
  <c r="T565" i="41"/>
  <c r="S565" i="41" s="1"/>
  <c r="T564" i="41" l="1"/>
  <c r="S564" i="41" s="1"/>
  <c r="T563" i="41"/>
  <c r="S563" i="41" s="1"/>
  <c r="T562" i="41"/>
  <c r="S562" i="41" s="1"/>
  <c r="T561" i="41"/>
  <c r="S561" i="41" s="1"/>
  <c r="T560" i="41"/>
  <c r="S560" i="41" s="1"/>
  <c r="T559" i="41"/>
  <c r="S559" i="41" s="1"/>
  <c r="T558" i="41"/>
  <c r="S558" i="41" s="1"/>
  <c r="T557" i="41"/>
  <c r="S557" i="41" s="1"/>
  <c r="T556" i="41"/>
  <c r="S556" i="41" s="1"/>
  <c r="T555" i="41"/>
  <c r="S555" i="41" s="1"/>
  <c r="O650" i="41"/>
  <c r="P650" i="41" s="1"/>
  <c r="O645" i="41"/>
  <c r="P645" i="41" s="1"/>
  <c r="O640" i="41"/>
  <c r="P640" i="41" s="1"/>
  <c r="O635" i="41"/>
  <c r="P635" i="41" s="1"/>
  <c r="O630" i="41"/>
  <c r="P630" i="41" s="1"/>
  <c r="O625" i="41"/>
  <c r="P625" i="41" s="1"/>
  <c r="O620" i="41"/>
  <c r="P620" i="41" s="1"/>
  <c r="O615" i="41"/>
  <c r="P615" i="41" s="1"/>
  <c r="O610" i="41"/>
  <c r="P610" i="41" s="1"/>
  <c r="O605" i="41"/>
  <c r="P605" i="41" s="1"/>
  <c r="O600" i="41"/>
  <c r="P600" i="41" s="1"/>
  <c r="O595" i="41"/>
  <c r="P595" i="41" s="1"/>
  <c r="O590" i="41"/>
  <c r="P590" i="41" s="1"/>
  <c r="O585" i="41"/>
  <c r="P585" i="41" s="1"/>
  <c r="O580" i="41"/>
  <c r="P580" i="41" s="1"/>
  <c r="O575" i="41"/>
  <c r="P575" i="41" s="1"/>
  <c r="O570" i="41"/>
  <c r="P570" i="41" s="1"/>
  <c r="O565" i="41"/>
  <c r="P565" i="41" s="1"/>
  <c r="O560" i="41"/>
  <c r="P560" i="41" s="1"/>
  <c r="O555" i="41"/>
  <c r="P555" i="41" s="1"/>
  <c r="O569" i="41" l="1"/>
  <c r="P569" i="41" s="1"/>
  <c r="O609" i="41"/>
  <c r="P609" i="41" s="1"/>
  <c r="O649" i="41"/>
  <c r="P649" i="41" s="1"/>
  <c r="O593" i="41"/>
  <c r="P593" i="41" s="1"/>
  <c r="O634" i="41"/>
  <c r="P634" i="41" s="1"/>
  <c r="O559" i="41"/>
  <c r="P559" i="41" s="1"/>
  <c r="O579" i="41"/>
  <c r="P579" i="41" s="1"/>
  <c r="O588" i="41"/>
  <c r="P588" i="41" s="1"/>
  <c r="O629" i="41"/>
  <c r="P629" i="41" s="1"/>
  <c r="O574" i="41"/>
  <c r="P574" i="41" s="1"/>
  <c r="O614" i="41"/>
  <c r="P614" i="41" s="1"/>
  <c r="O654" i="41"/>
  <c r="P654" i="41" s="1"/>
  <c r="O563" i="41"/>
  <c r="P563" i="41" s="1"/>
  <c r="O584" i="41"/>
  <c r="P584" i="41" s="1"/>
  <c r="O604" i="41"/>
  <c r="P604" i="41" s="1"/>
  <c r="O624" i="41"/>
  <c r="P624" i="41" s="1"/>
  <c r="O644" i="41"/>
  <c r="P644" i="41" s="1"/>
  <c r="O568" i="41"/>
  <c r="P568" i="41" s="1"/>
  <c r="O578" i="41"/>
  <c r="P578" i="41" s="1"/>
  <c r="O603" i="41"/>
  <c r="P603" i="41" s="1"/>
  <c r="O608" i="41"/>
  <c r="P608" i="41" s="1"/>
  <c r="O623" i="41"/>
  <c r="P623" i="41" s="1"/>
  <c r="O628" i="41"/>
  <c r="P628" i="41" s="1"/>
  <c r="O643" i="41"/>
  <c r="P643" i="41" s="1"/>
  <c r="O648" i="41"/>
  <c r="P648" i="41" s="1"/>
  <c r="O566" i="41"/>
  <c r="P566" i="41" s="1"/>
  <c r="O576" i="41"/>
  <c r="P576" i="41" s="1"/>
  <c r="O601" i="41"/>
  <c r="P601" i="41" s="1"/>
  <c r="O606" i="41"/>
  <c r="P606" i="41" s="1"/>
  <c r="O621" i="41"/>
  <c r="P621" i="41" s="1"/>
  <c r="O626" i="41"/>
  <c r="P626" i="41" s="1"/>
  <c r="O641" i="41"/>
  <c r="P641" i="41" s="1"/>
  <c r="O646" i="41"/>
  <c r="P646" i="41" s="1"/>
  <c r="O651" i="41"/>
  <c r="P651" i="41" s="1"/>
  <c r="O653" i="41"/>
  <c r="P653" i="41" s="1"/>
  <c r="O647" i="41"/>
  <c r="P647" i="41" s="1"/>
  <c r="O652" i="41"/>
  <c r="P652" i="41" s="1"/>
  <c r="O636" i="41"/>
  <c r="P636" i="41" s="1"/>
  <c r="O638" i="41"/>
  <c r="P638" i="41" s="1"/>
  <c r="O637" i="41"/>
  <c r="P637" i="41" s="1"/>
  <c r="O639" i="41"/>
  <c r="P639" i="41" s="1"/>
  <c r="O642" i="41"/>
  <c r="P642" i="41" s="1"/>
  <c r="O631" i="41"/>
  <c r="P631" i="41" s="1"/>
  <c r="O633" i="41"/>
  <c r="P633" i="41" s="1"/>
  <c r="O627" i="41"/>
  <c r="P627" i="41" s="1"/>
  <c r="O632" i="41"/>
  <c r="P632" i="41" s="1"/>
  <c r="O616" i="41"/>
  <c r="P616" i="41" s="1"/>
  <c r="O618" i="41"/>
  <c r="P618" i="41" s="1"/>
  <c r="O617" i="41"/>
  <c r="P617" i="41" s="1"/>
  <c r="O619" i="41"/>
  <c r="P619" i="41" s="1"/>
  <c r="O622" i="41"/>
  <c r="P622" i="41" s="1"/>
  <c r="O611" i="41"/>
  <c r="P611" i="41" s="1"/>
  <c r="O613" i="41"/>
  <c r="P613" i="41" s="1"/>
  <c r="O607" i="41"/>
  <c r="P607" i="41" s="1"/>
  <c r="O612" i="41"/>
  <c r="P612" i="41" s="1"/>
  <c r="O596" i="41"/>
  <c r="P596" i="41" s="1"/>
  <c r="O598" i="41"/>
  <c r="P598" i="41" s="1"/>
  <c r="O597" i="41"/>
  <c r="P597" i="41" s="1"/>
  <c r="O599" i="41"/>
  <c r="P599" i="41" s="1"/>
  <c r="O602" i="41"/>
  <c r="P602" i="41" s="1"/>
  <c r="O587" i="41"/>
  <c r="P587" i="41" s="1"/>
  <c r="O589" i="41"/>
  <c r="P589" i="41" s="1"/>
  <c r="O592" i="41"/>
  <c r="P592" i="41" s="1"/>
  <c r="O594" i="41"/>
  <c r="P594" i="41" s="1"/>
  <c r="O586" i="41"/>
  <c r="P586" i="41" s="1"/>
  <c r="O591" i="41"/>
  <c r="P591" i="41" s="1"/>
  <c r="O581" i="41"/>
  <c r="P581" i="41" s="1"/>
  <c r="O583" i="41"/>
  <c r="P583" i="41" s="1"/>
  <c r="O577" i="41"/>
  <c r="P577" i="41" s="1"/>
  <c r="O582" i="41"/>
  <c r="P582" i="41" s="1"/>
  <c r="O571" i="41"/>
  <c r="P571" i="41" s="1"/>
  <c r="O573" i="41"/>
  <c r="P573" i="41" s="1"/>
  <c r="O567" i="41"/>
  <c r="P567" i="41" s="1"/>
  <c r="O572" i="41"/>
  <c r="P572" i="41" s="1"/>
  <c r="O562" i="41"/>
  <c r="P562" i="41" s="1"/>
  <c r="O564" i="41"/>
  <c r="P564" i="41" s="1"/>
  <c r="O561" i="41"/>
  <c r="P561" i="41" s="1"/>
  <c r="O557" i="41"/>
  <c r="P557" i="41" s="1"/>
  <c r="O556" i="41"/>
  <c r="P556" i="41" s="1"/>
  <c r="O558" i="41"/>
  <c r="P558" i="41" s="1"/>
  <c r="J560" i="41"/>
  <c r="J565" i="41"/>
  <c r="J570" i="41"/>
  <c r="J575" i="41"/>
  <c r="J580" i="41"/>
  <c r="J585" i="41"/>
  <c r="J590" i="41"/>
  <c r="J595" i="41"/>
  <c r="J600" i="41"/>
  <c r="J605" i="41"/>
  <c r="J610" i="41"/>
  <c r="J615" i="41"/>
  <c r="J620" i="41"/>
  <c r="J625" i="41"/>
  <c r="J630" i="41"/>
  <c r="J635" i="41"/>
  <c r="J640" i="41"/>
  <c r="J645" i="41"/>
  <c r="J650" i="41"/>
  <c r="O657" i="41"/>
  <c r="P657" i="41" s="1"/>
  <c r="O752" i="41"/>
  <c r="P752" i="41" s="1"/>
  <c r="O747" i="41"/>
  <c r="P747" i="41" s="1"/>
  <c r="O742" i="41"/>
  <c r="P742" i="41" s="1"/>
  <c r="O737" i="41"/>
  <c r="P737" i="41" s="1"/>
  <c r="O732" i="41"/>
  <c r="P732" i="41" s="1"/>
  <c r="O727" i="41"/>
  <c r="P727" i="41" s="1"/>
  <c r="O722" i="41"/>
  <c r="P722" i="41" s="1"/>
  <c r="O717" i="41"/>
  <c r="P717" i="41" s="1"/>
  <c r="O712" i="41"/>
  <c r="P712" i="41" s="1"/>
  <c r="O707" i="41"/>
  <c r="P707" i="41" s="1"/>
  <c r="O702" i="41"/>
  <c r="P702" i="41" s="1"/>
  <c r="O697" i="41"/>
  <c r="P697" i="41" s="1"/>
  <c r="O692" i="41"/>
  <c r="P692" i="41" s="1"/>
  <c r="O687" i="41"/>
  <c r="P687" i="41" s="1"/>
  <c r="O682" i="41"/>
  <c r="P682" i="41" s="1"/>
  <c r="O677" i="41"/>
  <c r="P677" i="41" s="1"/>
  <c r="O672" i="41"/>
  <c r="P672" i="41" s="1"/>
  <c r="O667" i="41"/>
  <c r="P667" i="41" s="1"/>
  <c r="O662" i="41"/>
  <c r="P662" i="41" s="1"/>
  <c r="T756" i="41"/>
  <c r="S756" i="41" s="1"/>
  <c r="T755" i="41"/>
  <c r="S755" i="41" s="1"/>
  <c r="T754" i="41"/>
  <c r="S754" i="41" s="1"/>
  <c r="T753" i="41"/>
  <c r="S753" i="41" s="1"/>
  <c r="T752" i="41"/>
  <c r="S752" i="41" s="1"/>
  <c r="T751" i="41"/>
  <c r="S751" i="41" s="1"/>
  <c r="T750" i="41"/>
  <c r="S750" i="41" s="1"/>
  <c r="T749" i="41"/>
  <c r="S749" i="41" s="1"/>
  <c r="T748" i="41"/>
  <c r="S748" i="41" s="1"/>
  <c r="T747" i="41"/>
  <c r="S747" i="41" s="1"/>
  <c r="T746" i="41"/>
  <c r="S746" i="41" s="1"/>
  <c r="T745" i="41"/>
  <c r="S745" i="41" s="1"/>
  <c r="T744" i="41"/>
  <c r="S744" i="41" s="1"/>
  <c r="T743" i="41"/>
  <c r="S743" i="41" s="1"/>
  <c r="T742" i="41"/>
  <c r="S742" i="41" s="1"/>
  <c r="T741" i="41"/>
  <c r="S741" i="41" s="1"/>
  <c r="T740" i="41"/>
  <c r="S740" i="41" s="1"/>
  <c r="T739" i="41"/>
  <c r="S739" i="41" s="1"/>
  <c r="T738" i="41"/>
  <c r="S738" i="41" s="1"/>
  <c r="T737" i="41"/>
  <c r="S737" i="41" s="1"/>
  <c r="T736" i="41"/>
  <c r="S736" i="41" s="1"/>
  <c r="T735" i="41"/>
  <c r="S735" i="41" s="1"/>
  <c r="T734" i="41"/>
  <c r="S734" i="41" s="1"/>
  <c r="T733" i="41"/>
  <c r="S733" i="41" s="1"/>
  <c r="T732" i="41"/>
  <c r="S732" i="41" s="1"/>
  <c r="T731" i="41"/>
  <c r="S731" i="41" s="1"/>
  <c r="T730" i="41"/>
  <c r="S730" i="41" s="1"/>
  <c r="T729" i="41"/>
  <c r="S729" i="41" s="1"/>
  <c r="T728" i="41"/>
  <c r="S728" i="41" s="1"/>
  <c r="T727" i="41"/>
  <c r="S727" i="41" s="1"/>
  <c r="T726" i="41"/>
  <c r="S726" i="41" s="1"/>
  <c r="T725" i="41"/>
  <c r="S725" i="41" s="1"/>
  <c r="T724" i="41"/>
  <c r="S724" i="41" s="1"/>
  <c r="T723" i="41"/>
  <c r="S723" i="41" s="1"/>
  <c r="T722" i="41"/>
  <c r="S722" i="41" s="1"/>
  <c r="T721" i="41"/>
  <c r="S721" i="41" s="1"/>
  <c r="T720" i="41"/>
  <c r="S720" i="41" s="1"/>
  <c r="T719" i="41"/>
  <c r="S719" i="41" s="1"/>
  <c r="T718" i="41"/>
  <c r="S718" i="41" s="1"/>
  <c r="T717" i="41"/>
  <c r="S717" i="41" s="1"/>
  <c r="T716" i="41"/>
  <c r="S716" i="41" s="1"/>
  <c r="T715" i="41"/>
  <c r="S715" i="41" s="1"/>
  <c r="T714" i="41"/>
  <c r="S714" i="41" s="1"/>
  <c r="T713" i="41"/>
  <c r="S713" i="41" s="1"/>
  <c r="T712" i="41"/>
  <c r="S712" i="41" s="1"/>
  <c r="T711" i="41"/>
  <c r="S711" i="41" s="1"/>
  <c r="T710" i="41"/>
  <c r="S710" i="41" s="1"/>
  <c r="T709" i="41"/>
  <c r="S709" i="41" s="1"/>
  <c r="T708" i="41"/>
  <c r="S708" i="41" s="1"/>
  <c r="T707" i="41"/>
  <c r="S707" i="41" s="1"/>
  <c r="T706" i="41"/>
  <c r="S706" i="41" s="1"/>
  <c r="T705" i="41"/>
  <c r="S705" i="41" s="1"/>
  <c r="T704" i="41"/>
  <c r="S704" i="41" s="1"/>
  <c r="T703" i="41"/>
  <c r="S703" i="41" s="1"/>
  <c r="T702" i="41"/>
  <c r="S702" i="41" s="1"/>
  <c r="T701" i="41"/>
  <c r="S701" i="41" s="1"/>
  <c r="T700" i="41"/>
  <c r="S700" i="41" s="1"/>
  <c r="T699" i="41"/>
  <c r="S699" i="41" s="1"/>
  <c r="T698" i="41"/>
  <c r="S698" i="41" s="1"/>
  <c r="T697" i="41"/>
  <c r="S697" i="41" s="1"/>
  <c r="T696" i="41"/>
  <c r="S696" i="41" s="1"/>
  <c r="T695" i="41"/>
  <c r="S695" i="41" s="1"/>
  <c r="T694" i="41"/>
  <c r="S694" i="41" s="1"/>
  <c r="T693" i="41"/>
  <c r="S693" i="41" s="1"/>
  <c r="T692" i="41"/>
  <c r="S692" i="41" s="1"/>
  <c r="T691" i="41"/>
  <c r="S691" i="41" s="1"/>
  <c r="T690" i="41"/>
  <c r="S690" i="41" s="1"/>
  <c r="T689" i="41"/>
  <c r="S689" i="41" s="1"/>
  <c r="T688" i="41"/>
  <c r="S688" i="41" s="1"/>
  <c r="T687" i="41"/>
  <c r="S687" i="41" s="1"/>
  <c r="T686" i="41"/>
  <c r="S686" i="41" s="1"/>
  <c r="T685" i="41"/>
  <c r="S685" i="41" s="1"/>
  <c r="T684" i="41"/>
  <c r="S684" i="41" s="1"/>
  <c r="T683" i="41"/>
  <c r="S683" i="41" s="1"/>
  <c r="T682" i="41"/>
  <c r="S682" i="41" s="1"/>
  <c r="T681" i="41"/>
  <c r="S681" i="41" s="1"/>
  <c r="T680" i="41"/>
  <c r="S680" i="41" s="1"/>
  <c r="T679" i="41"/>
  <c r="S679" i="41" s="1"/>
  <c r="T678" i="41"/>
  <c r="S678" i="41" s="1"/>
  <c r="T677" i="41"/>
  <c r="S677" i="41" s="1"/>
  <c r="T676" i="41"/>
  <c r="S676" i="41" s="1"/>
  <c r="T675" i="41"/>
  <c r="S675" i="41" s="1"/>
  <c r="T674" i="41"/>
  <c r="S674" i="41" s="1"/>
  <c r="T673" i="41"/>
  <c r="S673" i="41" s="1"/>
  <c r="T672" i="41"/>
  <c r="S672" i="41" s="1"/>
  <c r="T671" i="41"/>
  <c r="S671" i="41" s="1"/>
  <c r="T670" i="41"/>
  <c r="S670" i="41" s="1"/>
  <c r="T669" i="41"/>
  <c r="S669" i="41" s="1"/>
  <c r="T668" i="41"/>
  <c r="S668" i="41" s="1"/>
  <c r="T667" i="41"/>
  <c r="S667" i="41" s="1"/>
  <c r="T666" i="41"/>
  <c r="S666" i="41" s="1"/>
  <c r="T665" i="41"/>
  <c r="S665" i="41" s="1"/>
  <c r="T664" i="41"/>
  <c r="S664" i="41" s="1"/>
  <c r="T663" i="41"/>
  <c r="S663" i="41" s="1"/>
  <c r="T662" i="41"/>
  <c r="S662" i="41" s="1"/>
  <c r="T661" i="41"/>
  <c r="S661" i="41" s="1"/>
  <c r="T660" i="41"/>
  <c r="S660" i="41" s="1"/>
  <c r="T659" i="41"/>
  <c r="S659" i="41" s="1"/>
  <c r="T658" i="41"/>
  <c r="S658" i="41" s="1"/>
  <c r="T657" i="41"/>
  <c r="S657" i="41" s="1"/>
  <c r="J26" i="37"/>
  <c r="P26" i="37" s="1"/>
  <c r="R26" i="37" s="1"/>
  <c r="T26" i="37" s="1"/>
  <c r="J25" i="37"/>
  <c r="P25" i="37" s="1"/>
  <c r="R25" i="37" s="1"/>
  <c r="T25" i="37" s="1"/>
  <c r="J24" i="37"/>
  <c r="P24" i="37" s="1"/>
  <c r="R24" i="37" s="1"/>
  <c r="T24" i="37" s="1"/>
  <c r="J22" i="37"/>
  <c r="P22" i="37" s="1"/>
  <c r="R22" i="37" s="1"/>
  <c r="T22" i="37" s="1"/>
  <c r="J23" i="37"/>
  <c r="P23" i="37" s="1"/>
  <c r="R23" i="37" s="1"/>
  <c r="T23" i="37" s="1"/>
  <c r="W33" i="37"/>
  <c r="T863" i="41" s="1"/>
  <c r="S863" i="41" s="1"/>
  <c r="V33" i="37"/>
  <c r="T864" i="41" s="1"/>
  <c r="S864" i="41" s="1"/>
  <c r="O685" i="41" l="1"/>
  <c r="P685" i="41" s="1"/>
  <c r="O705" i="41"/>
  <c r="P705" i="41" s="1"/>
  <c r="O725" i="41"/>
  <c r="P725" i="41" s="1"/>
  <c r="O745" i="41"/>
  <c r="P745" i="41" s="1"/>
  <c r="O690" i="41"/>
  <c r="P690" i="41" s="1"/>
  <c r="O710" i="41"/>
  <c r="P710" i="41" s="1"/>
  <c r="O730" i="41"/>
  <c r="P730" i="41" s="1"/>
  <c r="O750" i="41"/>
  <c r="P750" i="41" s="1"/>
  <c r="O675" i="41"/>
  <c r="P675" i="41" s="1"/>
  <c r="O695" i="41"/>
  <c r="P695" i="41" s="1"/>
  <c r="O715" i="41"/>
  <c r="P715" i="41" s="1"/>
  <c r="O735" i="41"/>
  <c r="P735" i="41" s="1"/>
  <c r="O756" i="41"/>
  <c r="P756" i="41" s="1"/>
  <c r="O680" i="41"/>
  <c r="P680" i="41" s="1"/>
  <c r="O700" i="41"/>
  <c r="P700" i="41" s="1"/>
  <c r="O720" i="41"/>
  <c r="P720" i="41" s="1"/>
  <c r="O740" i="41"/>
  <c r="P740" i="41" s="1"/>
  <c r="O661" i="41"/>
  <c r="P661" i="41" s="1"/>
  <c r="O663" i="41"/>
  <c r="P663" i="41" s="1"/>
  <c r="O665" i="41"/>
  <c r="P665" i="41" s="1"/>
  <c r="O669" i="41"/>
  <c r="P669" i="41" s="1"/>
  <c r="O664" i="41"/>
  <c r="P664" i="41" s="1"/>
  <c r="O666" i="41"/>
  <c r="P666" i="41" s="1"/>
  <c r="O671" i="41"/>
  <c r="P671" i="41" s="1"/>
  <c r="O658" i="41"/>
  <c r="P658" i="41" s="1"/>
  <c r="O660" i="41"/>
  <c r="P660" i="41" s="1"/>
  <c r="O674" i="41"/>
  <c r="P674" i="41" s="1"/>
  <c r="O676" i="41"/>
  <c r="P676" i="41" s="1"/>
  <c r="O681" i="41"/>
  <c r="P681" i="41" s="1"/>
  <c r="O684" i="41"/>
  <c r="P684" i="41" s="1"/>
  <c r="O686" i="41"/>
  <c r="P686" i="41" s="1"/>
  <c r="O691" i="41"/>
  <c r="P691" i="41" s="1"/>
  <c r="O694" i="41"/>
  <c r="P694" i="41" s="1"/>
  <c r="O696" i="41"/>
  <c r="P696" i="41" s="1"/>
  <c r="O701" i="41"/>
  <c r="P701" i="41" s="1"/>
  <c r="O704" i="41"/>
  <c r="P704" i="41" s="1"/>
  <c r="O706" i="41"/>
  <c r="P706" i="41" s="1"/>
  <c r="O711" i="41"/>
  <c r="P711" i="41" s="1"/>
  <c r="O714" i="41"/>
  <c r="P714" i="41" s="1"/>
  <c r="O716" i="41"/>
  <c r="P716" i="41" s="1"/>
  <c r="O721" i="41"/>
  <c r="P721" i="41" s="1"/>
  <c r="O724" i="41"/>
  <c r="P724" i="41" s="1"/>
  <c r="O726" i="41"/>
  <c r="P726" i="41" s="1"/>
  <c r="O731" i="41"/>
  <c r="P731" i="41" s="1"/>
  <c r="O734" i="41"/>
  <c r="P734" i="41" s="1"/>
  <c r="O736" i="41"/>
  <c r="P736" i="41" s="1"/>
  <c r="O741" i="41"/>
  <c r="P741" i="41" s="1"/>
  <c r="O744" i="41"/>
  <c r="P744" i="41" s="1"/>
  <c r="O746" i="41"/>
  <c r="P746" i="41" s="1"/>
  <c r="O753" i="41"/>
  <c r="P753" i="41" s="1"/>
  <c r="O755" i="41"/>
  <c r="P755" i="41" s="1"/>
  <c r="O659" i="41"/>
  <c r="P659" i="41" s="1"/>
  <c r="O673" i="41"/>
  <c r="P673" i="41" s="1"/>
  <c r="O679" i="41"/>
  <c r="P679" i="41" s="1"/>
  <c r="O683" i="41"/>
  <c r="P683" i="41" s="1"/>
  <c r="O689" i="41"/>
  <c r="P689" i="41" s="1"/>
  <c r="O693" i="41"/>
  <c r="P693" i="41" s="1"/>
  <c r="O699" i="41"/>
  <c r="P699" i="41" s="1"/>
  <c r="O703" i="41"/>
  <c r="P703" i="41" s="1"/>
  <c r="O709" i="41"/>
  <c r="P709" i="41" s="1"/>
  <c r="O713" i="41"/>
  <c r="P713" i="41" s="1"/>
  <c r="O719" i="41"/>
  <c r="P719" i="41" s="1"/>
  <c r="O723" i="41"/>
  <c r="P723" i="41" s="1"/>
  <c r="O729" i="41"/>
  <c r="P729" i="41" s="1"/>
  <c r="O733" i="41"/>
  <c r="P733" i="41" s="1"/>
  <c r="O739" i="41"/>
  <c r="P739" i="41" s="1"/>
  <c r="O743" i="41"/>
  <c r="P743" i="41" s="1"/>
  <c r="O751" i="41"/>
  <c r="P751" i="41" s="1"/>
  <c r="O754" i="41"/>
  <c r="P754" i="41" s="1"/>
  <c r="O749" i="41"/>
  <c r="P749" i="41" s="1"/>
  <c r="O738" i="41"/>
  <c r="P738" i="41" s="1"/>
  <c r="O728" i="41"/>
  <c r="P728" i="41" s="1"/>
  <c r="O718" i="41"/>
  <c r="P718" i="41" s="1"/>
  <c r="O708" i="41"/>
  <c r="P708" i="41" s="1"/>
  <c r="O698" i="41"/>
  <c r="P698" i="41" s="1"/>
  <c r="O688" i="41"/>
  <c r="P688" i="41" s="1"/>
  <c r="O678" i="41"/>
  <c r="P678" i="41" s="1"/>
  <c r="O668" i="41"/>
  <c r="P668" i="41" s="1"/>
  <c r="O670" i="41"/>
  <c r="P670" i="41" s="1"/>
  <c r="O748" i="41"/>
  <c r="P748" i="41" s="1"/>
  <c r="A2" i="41" l="1"/>
  <c r="J760" i="41" l="1"/>
  <c r="J759" i="41"/>
  <c r="J552" i="41" l="1"/>
  <c r="T229" i="41" l="1"/>
  <c r="S229" i="41" s="1"/>
  <c r="J453" i="41" l="1"/>
  <c r="J454" i="41"/>
  <c r="T800" i="41" l="1"/>
  <c r="S800" i="41" s="1"/>
  <c r="T779" i="41"/>
  <c r="S779" i="41" s="1"/>
  <c r="J554" i="41"/>
  <c r="J555" i="41"/>
  <c r="J655" i="41"/>
  <c r="J656" i="41"/>
  <c r="J657" i="41"/>
  <c r="J662" i="41"/>
  <c r="J667" i="41"/>
  <c r="J672" i="41"/>
  <c r="J677" i="41"/>
  <c r="J682" i="41"/>
  <c r="J687" i="41"/>
  <c r="J692" i="41"/>
  <c r="J697" i="41"/>
  <c r="J702" i="41"/>
  <c r="J707" i="41"/>
  <c r="J712" i="41"/>
  <c r="J717" i="41"/>
  <c r="J722" i="41"/>
  <c r="J727" i="41"/>
  <c r="J732" i="41"/>
  <c r="J737" i="41"/>
  <c r="J742" i="41"/>
  <c r="J747" i="41"/>
  <c r="J752" i="41"/>
  <c r="J757" i="41"/>
  <c r="J758" i="41"/>
  <c r="J761" i="41"/>
  <c r="J762" i="41"/>
  <c r="J763" i="41"/>
  <c r="J764" i="41"/>
  <c r="J765" i="41"/>
  <c r="J766" i="41"/>
  <c r="J767" i="41"/>
  <c r="J768" i="41"/>
  <c r="J769" i="41"/>
  <c r="J770" i="41"/>
  <c r="J771" i="41"/>
  <c r="J772" i="41"/>
  <c r="J773" i="41"/>
  <c r="J774" i="41"/>
  <c r="J775" i="41"/>
  <c r="J776" i="41"/>
  <c r="J777" i="41"/>
  <c r="J778" i="41"/>
  <c r="J779" i="41"/>
  <c r="J780" i="41"/>
  <c r="J781" i="41"/>
  <c r="J782" i="41"/>
  <c r="J783" i="41"/>
  <c r="J784" i="41"/>
  <c r="J785" i="41"/>
  <c r="J786" i="41"/>
  <c r="J787" i="41"/>
  <c r="J788" i="41"/>
  <c r="J789" i="41"/>
  <c r="J790" i="41"/>
  <c r="J791" i="41"/>
  <c r="J792" i="41"/>
  <c r="J793" i="41"/>
  <c r="J794" i="41"/>
  <c r="J795" i="41"/>
  <c r="J796" i="41"/>
  <c r="J797" i="41"/>
  <c r="J798" i="41"/>
  <c r="J799" i="41"/>
  <c r="J821" i="41"/>
  <c r="J822" i="41"/>
  <c r="J823" i="41"/>
  <c r="J824" i="41"/>
  <c r="J825" i="41"/>
  <c r="J826" i="41"/>
  <c r="J827" i="41"/>
  <c r="J828" i="41"/>
  <c r="J829" i="41"/>
  <c r="J830" i="41"/>
  <c r="J831" i="41"/>
  <c r="J832" i="41"/>
  <c r="J833" i="41"/>
  <c r="J834" i="41"/>
  <c r="J835" i="41"/>
  <c r="J836" i="41"/>
  <c r="J837" i="41"/>
  <c r="J838" i="41"/>
  <c r="J839" i="41"/>
  <c r="J840" i="41"/>
  <c r="J841" i="41"/>
  <c r="J800" i="41"/>
  <c r="J801" i="41"/>
  <c r="J802" i="41"/>
  <c r="J803" i="41"/>
  <c r="J804" i="41"/>
  <c r="J805" i="41"/>
  <c r="J806" i="41"/>
  <c r="J807" i="41"/>
  <c r="J808" i="41"/>
  <c r="J809" i="41"/>
  <c r="J810" i="41"/>
  <c r="J811" i="41"/>
  <c r="J812" i="41"/>
  <c r="J813" i="41"/>
  <c r="J814" i="41"/>
  <c r="J815" i="41"/>
  <c r="J816" i="41"/>
  <c r="J817" i="41"/>
  <c r="J818" i="41"/>
  <c r="J819" i="41"/>
  <c r="J820" i="41"/>
  <c r="J553" i="41"/>
  <c r="J508" i="41"/>
  <c r="J509" i="41"/>
  <c r="J510" i="41"/>
  <c r="J511" i="41"/>
  <c r="J512" i="41"/>
  <c r="J513" i="41"/>
  <c r="J514" i="41"/>
  <c r="J515" i="41"/>
  <c r="J516" i="41"/>
  <c r="J517" i="41"/>
  <c r="J518" i="41"/>
  <c r="J519" i="41"/>
  <c r="J520" i="41"/>
  <c r="J521" i="41"/>
  <c r="J522" i="41"/>
  <c r="J523" i="41"/>
  <c r="J524" i="41"/>
  <c r="J525" i="41"/>
  <c r="J526" i="41"/>
  <c r="J527" i="41"/>
  <c r="J528" i="41"/>
  <c r="J529" i="41"/>
  <c r="J530" i="41"/>
  <c r="J531" i="41"/>
  <c r="J532" i="41"/>
  <c r="J533" i="41"/>
  <c r="J534" i="41"/>
  <c r="J535" i="41"/>
  <c r="J536" i="41"/>
  <c r="J537" i="41"/>
  <c r="J538" i="41"/>
  <c r="J539" i="41"/>
  <c r="J540" i="41"/>
  <c r="J541" i="41"/>
  <c r="J542" i="41"/>
  <c r="J543" i="41"/>
  <c r="J544" i="41"/>
  <c r="J545" i="41"/>
  <c r="J546" i="41"/>
  <c r="J547" i="41"/>
  <c r="J548" i="41"/>
  <c r="J549" i="41"/>
  <c r="J550" i="41"/>
  <c r="J551" i="41"/>
  <c r="J507" i="41"/>
  <c r="J448" i="41" l="1"/>
  <c r="J337" i="41" l="1"/>
  <c r="J338" i="41"/>
  <c r="J339" i="41"/>
  <c r="J340" i="41"/>
  <c r="J341" i="41"/>
  <c r="J342" i="41"/>
  <c r="J343" i="41"/>
  <c r="J344" i="41"/>
  <c r="J345" i="41"/>
  <c r="J346" i="41"/>
  <c r="J347" i="41"/>
  <c r="J348" i="41"/>
  <c r="J349" i="41"/>
  <c r="J350" i="41"/>
  <c r="J351" i="41"/>
  <c r="J352" i="41"/>
  <c r="J353" i="41"/>
  <c r="J354" i="41"/>
  <c r="J355" i="41"/>
  <c r="J356" i="41"/>
  <c r="J357" i="41"/>
  <c r="J358" i="41"/>
  <c r="J359" i="41"/>
  <c r="J360" i="41"/>
  <c r="J361" i="41"/>
  <c r="J362" i="41"/>
  <c r="J363" i="41"/>
  <c r="J364" i="41"/>
  <c r="J365" i="41"/>
  <c r="J366" i="41"/>
  <c r="J367" i="41"/>
  <c r="J368" i="41"/>
  <c r="J369" i="41"/>
  <c r="J370" i="41"/>
  <c r="J371" i="41"/>
  <c r="J372" i="41"/>
  <c r="J373" i="41"/>
  <c r="J374" i="41"/>
  <c r="J375" i="41"/>
  <c r="J376" i="41"/>
  <c r="J377" i="41"/>
  <c r="J378" i="41"/>
  <c r="J379" i="41"/>
  <c r="J381" i="41"/>
  <c r="J382" i="41"/>
  <c r="J383" i="41"/>
  <c r="J384" i="41"/>
  <c r="J385" i="41"/>
  <c r="J386" i="41"/>
  <c r="J387" i="41"/>
  <c r="J388" i="41"/>
  <c r="J389" i="41"/>
  <c r="J390" i="41"/>
  <c r="J391" i="41"/>
  <c r="J392" i="41"/>
  <c r="J393" i="41"/>
  <c r="J394" i="41"/>
  <c r="J395" i="41"/>
  <c r="J396" i="41"/>
  <c r="J397" i="41"/>
  <c r="J398" i="41"/>
  <c r="J399" i="41"/>
  <c r="J400" i="41"/>
  <c r="J380" i="41"/>
  <c r="J401" i="41"/>
  <c r="J402" i="41"/>
  <c r="J403" i="41"/>
  <c r="J404" i="41"/>
  <c r="J405" i="41"/>
  <c r="J406" i="41"/>
  <c r="J407" i="41"/>
  <c r="J408" i="41"/>
  <c r="J409" i="41"/>
  <c r="J410" i="41"/>
  <c r="J411" i="41"/>
  <c r="J412" i="41"/>
  <c r="J413" i="41"/>
  <c r="J414" i="41"/>
  <c r="J415" i="41"/>
  <c r="J416" i="41"/>
  <c r="J417" i="41"/>
  <c r="J418" i="41"/>
  <c r="J419" i="41"/>
  <c r="J420" i="41"/>
  <c r="J421" i="41"/>
  <c r="J422" i="41"/>
  <c r="J423" i="41"/>
  <c r="J424" i="41"/>
  <c r="J425" i="41"/>
  <c r="J426" i="41"/>
  <c r="J427" i="41"/>
  <c r="J428" i="41"/>
  <c r="J429" i="41"/>
  <c r="J430" i="41"/>
  <c r="J431" i="41"/>
  <c r="J432" i="41"/>
  <c r="J433" i="41"/>
  <c r="J434" i="41"/>
  <c r="J435" i="41"/>
  <c r="J436" i="41"/>
  <c r="J437" i="41"/>
  <c r="J438" i="41"/>
  <c r="J439" i="41"/>
  <c r="J440" i="41"/>
  <c r="J441" i="41"/>
  <c r="J442" i="41"/>
  <c r="J443" i="41"/>
  <c r="J444" i="41"/>
  <c r="J445" i="41"/>
  <c r="J446" i="41"/>
  <c r="J447" i="41"/>
  <c r="J449" i="41"/>
  <c r="J450" i="41"/>
  <c r="J451" i="41"/>
  <c r="J452" i="41"/>
  <c r="J455" i="41"/>
  <c r="J456" i="41"/>
  <c r="J457" i="41"/>
  <c r="J458" i="41"/>
  <c r="J459" i="41"/>
  <c r="J460" i="41"/>
  <c r="J461" i="41"/>
  <c r="J462" i="41"/>
  <c r="J463" i="41"/>
  <c r="J464" i="41"/>
  <c r="J465" i="41"/>
  <c r="J466" i="41"/>
  <c r="J467" i="41"/>
  <c r="J468" i="41"/>
  <c r="J469" i="41"/>
  <c r="J470" i="41"/>
  <c r="J471" i="41"/>
  <c r="J472" i="41"/>
  <c r="J473" i="41"/>
  <c r="J474" i="41"/>
  <c r="J475" i="41"/>
  <c r="J476" i="41"/>
  <c r="J477" i="41"/>
  <c r="J478" i="41"/>
  <c r="J479" i="41"/>
  <c r="J480" i="41"/>
  <c r="J481" i="41"/>
  <c r="J482" i="41"/>
  <c r="J483" i="41"/>
  <c r="J484" i="41"/>
  <c r="J485" i="41"/>
  <c r="J486" i="41"/>
  <c r="J487" i="41"/>
  <c r="J488" i="41"/>
  <c r="J489" i="41"/>
  <c r="J490" i="41"/>
  <c r="J491" i="41"/>
  <c r="J492" i="41"/>
  <c r="J493" i="41"/>
  <c r="J494" i="41"/>
  <c r="J495" i="41"/>
  <c r="J496" i="41"/>
  <c r="J497" i="41"/>
  <c r="J498" i="41"/>
  <c r="J499" i="41"/>
  <c r="J500" i="41"/>
  <c r="J501" i="41"/>
  <c r="J502" i="41"/>
  <c r="J503" i="41"/>
  <c r="J504" i="41"/>
  <c r="J505" i="41"/>
  <c r="J336" i="41"/>
  <c r="J178" i="41"/>
  <c r="J179" i="41"/>
  <c r="J180" i="41"/>
  <c r="J181" i="41"/>
  <c r="J182" i="41"/>
  <c r="J183" i="41"/>
  <c r="J184" i="41"/>
  <c r="J185" i="41"/>
  <c r="J186" i="41"/>
  <c r="J187" i="41"/>
  <c r="J188" i="41"/>
  <c r="J189" i="41"/>
  <c r="J190" i="41"/>
  <c r="J191" i="41"/>
  <c r="J192" i="41"/>
  <c r="J193" i="41"/>
  <c r="J194" i="41"/>
  <c r="J195" i="41"/>
  <c r="J196" i="41"/>
  <c r="J197" i="41"/>
  <c r="J198" i="41"/>
  <c r="J199" i="41"/>
  <c r="J200" i="41"/>
  <c r="J201" i="41"/>
  <c r="J202" i="41"/>
  <c r="J203" i="41"/>
  <c r="J204" i="41"/>
  <c r="J205" i="41"/>
  <c r="J206" i="41"/>
  <c r="J207" i="41"/>
  <c r="J208" i="41"/>
  <c r="J209" i="41"/>
  <c r="J210" i="41"/>
  <c r="J211" i="41"/>
  <c r="J212" i="41"/>
  <c r="J213" i="41"/>
  <c r="J214" i="41"/>
  <c r="J215" i="41"/>
  <c r="J216" i="41"/>
  <c r="J217" i="41"/>
  <c r="J218" i="41"/>
  <c r="J219" i="41"/>
  <c r="J220" i="41"/>
  <c r="J221" i="41"/>
  <c r="J222" i="41"/>
  <c r="J223" i="41"/>
  <c r="J224" i="41"/>
  <c r="J225" i="41"/>
  <c r="J226" i="41"/>
  <c r="J227" i="41"/>
  <c r="J228" i="41"/>
  <c r="J229" i="41"/>
  <c r="J230" i="41"/>
  <c r="J231" i="41"/>
  <c r="J232" i="41"/>
  <c r="J233" i="41"/>
  <c r="J234" i="41"/>
  <c r="J235" i="41"/>
  <c r="J236" i="41"/>
  <c r="J237" i="41"/>
  <c r="J238" i="41"/>
  <c r="J239" i="41"/>
  <c r="J240" i="41"/>
  <c r="J241" i="41"/>
  <c r="J242" i="41"/>
  <c r="J243" i="41"/>
  <c r="J244" i="41"/>
  <c r="J245" i="41"/>
  <c r="J246" i="41"/>
  <c r="J247" i="41"/>
  <c r="J248" i="41"/>
  <c r="J249" i="41"/>
  <c r="J250" i="41"/>
  <c r="J251" i="41"/>
  <c r="J252" i="41"/>
  <c r="J253" i="41"/>
  <c r="J254" i="41"/>
  <c r="J255" i="41"/>
  <c r="J256" i="41"/>
  <c r="J257" i="41"/>
  <c r="J258" i="41"/>
  <c r="J259" i="41"/>
  <c r="J260" i="41"/>
  <c r="J261" i="41"/>
  <c r="J262" i="41"/>
  <c r="J263" i="41"/>
  <c r="J264" i="41"/>
  <c r="J265" i="41"/>
  <c r="J266" i="41"/>
  <c r="J267" i="41"/>
  <c r="J268" i="41"/>
  <c r="J269" i="41"/>
  <c r="J270" i="41"/>
  <c r="J271" i="41"/>
  <c r="J272" i="41"/>
  <c r="J273" i="41"/>
  <c r="J274" i="41"/>
  <c r="J275" i="41"/>
  <c r="J276" i="41"/>
  <c r="J277" i="41"/>
  <c r="J278" i="41"/>
  <c r="J279" i="41"/>
  <c r="J280" i="41"/>
  <c r="J281" i="41"/>
  <c r="J282" i="41"/>
  <c r="J283" i="41"/>
  <c r="J284" i="41"/>
  <c r="J285" i="41"/>
  <c r="J286" i="41"/>
  <c r="J287" i="41"/>
  <c r="J288" i="41"/>
  <c r="J289" i="41"/>
  <c r="J290" i="41"/>
  <c r="J291" i="41"/>
  <c r="J314" i="41"/>
  <c r="J315" i="41"/>
  <c r="J316" i="41"/>
  <c r="J317" i="41"/>
  <c r="J318" i="41"/>
  <c r="J319" i="41"/>
  <c r="J320" i="41"/>
  <c r="J321" i="41"/>
  <c r="J322" i="41"/>
  <c r="J323" i="41"/>
  <c r="J324" i="41"/>
  <c r="J325" i="41"/>
  <c r="J326" i="41"/>
  <c r="J327" i="41"/>
  <c r="J328" i="41"/>
  <c r="J329" i="41"/>
  <c r="J330" i="41"/>
  <c r="J331" i="41"/>
  <c r="J332" i="41"/>
  <c r="J333" i="41"/>
  <c r="J334" i="41"/>
  <c r="J292" i="41"/>
  <c r="J293" i="41"/>
  <c r="J294" i="41"/>
  <c r="J295" i="41"/>
  <c r="J296" i="41"/>
  <c r="J297" i="41"/>
  <c r="J298" i="41"/>
  <c r="J299" i="41"/>
  <c r="J300" i="41"/>
  <c r="J301" i="41"/>
  <c r="J302" i="41"/>
  <c r="J303" i="41"/>
  <c r="J304" i="41"/>
  <c r="J305" i="41"/>
  <c r="J306" i="41"/>
  <c r="J307" i="41"/>
  <c r="J308" i="41"/>
  <c r="J309" i="41"/>
  <c r="J310" i="41"/>
  <c r="J311" i="41"/>
  <c r="J312" i="41"/>
  <c r="J313" i="41"/>
  <c r="J177" i="41"/>
  <c r="J7" i="41"/>
  <c r="J8" i="41"/>
  <c r="J9" i="41"/>
  <c r="J10" i="41"/>
  <c r="J11" i="41"/>
  <c r="J12" i="41"/>
  <c r="J13" i="41"/>
  <c r="J14" i="41"/>
  <c r="J15" i="41"/>
  <c r="J16" i="41"/>
  <c r="J17" i="41"/>
  <c r="J18" i="41"/>
  <c r="J19" i="41"/>
  <c r="J20" i="41"/>
  <c r="J21" i="41"/>
  <c r="J22" i="41"/>
  <c r="J23" i="41"/>
  <c r="J24" i="41"/>
  <c r="J25" i="41"/>
  <c r="J26" i="41"/>
  <c r="J27" i="41"/>
  <c r="J28" i="41"/>
  <c r="J29" i="41"/>
  <c r="J30" i="41"/>
  <c r="J31" i="41"/>
  <c r="J32" i="41"/>
  <c r="J33" i="41"/>
  <c r="J34" i="41"/>
  <c r="J35" i="41"/>
  <c r="J36" i="41"/>
  <c r="J37" i="41"/>
  <c r="J38" i="41"/>
  <c r="J39" i="41"/>
  <c r="J40" i="41"/>
  <c r="J41" i="41"/>
  <c r="J42" i="41"/>
  <c r="J43" i="41"/>
  <c r="J44" i="41"/>
  <c r="J45" i="41"/>
  <c r="J46" i="41"/>
  <c r="J47" i="41"/>
  <c r="J48" i="41"/>
  <c r="J49" i="41"/>
  <c r="J50" i="41"/>
  <c r="J51" i="41"/>
  <c r="J52" i="41"/>
  <c r="J53" i="41"/>
  <c r="J54" i="41"/>
  <c r="J55" i="41"/>
  <c r="J56" i="41"/>
  <c r="J57" i="41"/>
  <c r="J58" i="41"/>
  <c r="J59" i="41"/>
  <c r="J60" i="41"/>
  <c r="J61" i="41"/>
  <c r="J62" i="41"/>
  <c r="J63" i="41"/>
  <c r="J64" i="41"/>
  <c r="J65" i="41"/>
  <c r="J66" i="41"/>
  <c r="J67" i="41"/>
  <c r="J68" i="41"/>
  <c r="J69" i="41"/>
  <c r="J70" i="41"/>
  <c r="J71" i="41"/>
  <c r="J72" i="41"/>
  <c r="J73" i="41"/>
  <c r="J74" i="41"/>
  <c r="J75" i="41"/>
  <c r="J76" i="41"/>
  <c r="J77" i="41"/>
  <c r="J78" i="41"/>
  <c r="J79" i="41"/>
  <c r="J80" i="41"/>
  <c r="J81" i="41"/>
  <c r="J82" i="41"/>
  <c r="J83" i="41"/>
  <c r="J84" i="41"/>
  <c r="J85" i="41"/>
  <c r="J86" i="41"/>
  <c r="J87" i="41"/>
  <c r="J88" i="41"/>
  <c r="J89" i="41"/>
  <c r="J90" i="41"/>
  <c r="J91" i="41"/>
  <c r="J92" i="41"/>
  <c r="J93" i="41"/>
  <c r="J94" i="41"/>
  <c r="J95" i="41"/>
  <c r="J96" i="41"/>
  <c r="J97" i="41"/>
  <c r="J98" i="41"/>
  <c r="J99" i="41"/>
  <c r="J100" i="41"/>
  <c r="J101" i="41"/>
  <c r="J102" i="41"/>
  <c r="J103" i="41"/>
  <c r="J104" i="41"/>
  <c r="J105" i="41"/>
  <c r="J106" i="41"/>
  <c r="J107" i="41"/>
  <c r="J108" i="41"/>
  <c r="J109" i="41"/>
  <c r="J110" i="41"/>
  <c r="J111" i="41"/>
  <c r="J112" i="41"/>
  <c r="J113" i="41"/>
  <c r="J114" i="41"/>
  <c r="J115" i="41"/>
  <c r="J116" i="41"/>
  <c r="J117" i="41"/>
  <c r="J118" i="41"/>
  <c r="J119" i="41"/>
  <c r="J120" i="41"/>
  <c r="J121" i="41"/>
  <c r="J122" i="41"/>
  <c r="J123" i="41"/>
  <c r="J124" i="41"/>
  <c r="J125" i="41"/>
  <c r="J126" i="41"/>
  <c r="J127" i="41"/>
  <c r="J128" i="41"/>
  <c r="J129" i="41"/>
  <c r="J130" i="41"/>
  <c r="J131" i="41"/>
  <c r="J132" i="41"/>
  <c r="J133" i="41"/>
  <c r="J134" i="41"/>
  <c r="J135" i="41"/>
  <c r="J136" i="41"/>
  <c r="J137" i="41"/>
  <c r="J138" i="41"/>
  <c r="J139" i="41"/>
  <c r="J140" i="41"/>
  <c r="J141" i="41"/>
  <c r="J142" i="41"/>
  <c r="J143" i="41"/>
  <c r="J144" i="41"/>
  <c r="J145" i="41"/>
  <c r="J146" i="41"/>
  <c r="J147" i="41"/>
  <c r="J148" i="41"/>
  <c r="J149" i="41"/>
  <c r="J150" i="41"/>
  <c r="J151" i="41"/>
  <c r="J152" i="41"/>
  <c r="J153" i="41"/>
  <c r="J154" i="41"/>
  <c r="J155" i="41"/>
  <c r="J156" i="41"/>
  <c r="J157" i="41"/>
  <c r="J158" i="41"/>
  <c r="J159" i="41"/>
  <c r="J160" i="41"/>
  <c r="J161" i="41"/>
  <c r="J162" i="41"/>
  <c r="J163" i="41"/>
  <c r="J164" i="41"/>
  <c r="J165" i="41"/>
  <c r="J166" i="41"/>
  <c r="J167" i="41"/>
  <c r="J168" i="41"/>
  <c r="J169" i="41"/>
  <c r="J170" i="41"/>
  <c r="J171" i="41"/>
  <c r="J172" i="41"/>
  <c r="J173" i="41"/>
  <c r="J174" i="41"/>
  <c r="J175" i="41"/>
  <c r="J6" i="41"/>
  <c r="O802" i="41" l="1"/>
  <c r="P802" i="41" s="1"/>
  <c r="T802" i="41"/>
  <c r="S802" i="41" s="1"/>
  <c r="O803" i="41"/>
  <c r="P803" i="41" s="1"/>
  <c r="T803" i="41"/>
  <c r="S803" i="41" s="1"/>
  <c r="O804" i="41"/>
  <c r="P804" i="41" s="1"/>
  <c r="T804" i="41"/>
  <c r="S804" i="41" s="1"/>
  <c r="O805" i="41"/>
  <c r="P805" i="41" s="1"/>
  <c r="T805" i="41"/>
  <c r="S805" i="41" s="1"/>
  <c r="O806" i="41"/>
  <c r="P806" i="41" s="1"/>
  <c r="T806" i="41"/>
  <c r="S806" i="41" s="1"/>
  <c r="O807" i="41"/>
  <c r="P807" i="41" s="1"/>
  <c r="T807" i="41"/>
  <c r="S807" i="41" s="1"/>
  <c r="O808" i="41"/>
  <c r="P808" i="41" s="1"/>
  <c r="T808" i="41"/>
  <c r="S808" i="41" s="1"/>
  <c r="O809" i="41"/>
  <c r="P809" i="41" s="1"/>
  <c r="T809" i="41"/>
  <c r="S809" i="41" s="1"/>
  <c r="O810" i="41"/>
  <c r="P810" i="41" s="1"/>
  <c r="T810" i="41"/>
  <c r="S810" i="41" s="1"/>
  <c r="O811" i="41"/>
  <c r="P811" i="41" s="1"/>
  <c r="T811" i="41"/>
  <c r="S811" i="41" s="1"/>
  <c r="O812" i="41"/>
  <c r="P812" i="41" s="1"/>
  <c r="T812" i="41"/>
  <c r="S812" i="41" s="1"/>
  <c r="O813" i="41"/>
  <c r="P813" i="41" s="1"/>
  <c r="T813" i="41"/>
  <c r="S813" i="41" s="1"/>
  <c r="O814" i="41"/>
  <c r="P814" i="41" s="1"/>
  <c r="T814" i="41"/>
  <c r="S814" i="41" s="1"/>
  <c r="O815" i="41"/>
  <c r="P815" i="41" s="1"/>
  <c r="T815" i="41"/>
  <c r="S815" i="41" s="1"/>
  <c r="O816" i="41"/>
  <c r="P816" i="41" s="1"/>
  <c r="T816" i="41"/>
  <c r="S816" i="41" s="1"/>
  <c r="O817" i="41"/>
  <c r="P817" i="41" s="1"/>
  <c r="T817" i="41"/>
  <c r="S817" i="41" s="1"/>
  <c r="O818" i="41"/>
  <c r="P818" i="41" s="1"/>
  <c r="T818" i="41"/>
  <c r="S818" i="41" s="1"/>
  <c r="O819" i="41"/>
  <c r="P819" i="41" s="1"/>
  <c r="T819" i="41"/>
  <c r="S819" i="41" s="1"/>
  <c r="O820" i="41"/>
  <c r="P820" i="41" s="1"/>
  <c r="T820" i="41"/>
  <c r="S820" i="41" s="1"/>
  <c r="O801" i="41"/>
  <c r="P801" i="41" s="1"/>
  <c r="T801" i="41"/>
  <c r="S801" i="41" s="1"/>
  <c r="O156" i="41" l="1"/>
  <c r="P156" i="41" s="1"/>
  <c r="O294" i="41"/>
  <c r="P294" i="41" s="1"/>
  <c r="O295" i="41"/>
  <c r="P295" i="41" s="1"/>
  <c r="O296" i="41"/>
  <c r="P296" i="41" s="1"/>
  <c r="O297" i="41"/>
  <c r="P297" i="41" s="1"/>
  <c r="O298" i="41"/>
  <c r="P298" i="41" s="1"/>
  <c r="O299" i="41"/>
  <c r="P299" i="41" s="1"/>
  <c r="O300" i="41"/>
  <c r="P300" i="41" s="1"/>
  <c r="O301" i="41"/>
  <c r="P301" i="41" s="1"/>
  <c r="O302" i="41"/>
  <c r="P302" i="41" s="1"/>
  <c r="O303" i="41"/>
  <c r="P303" i="41" s="1"/>
  <c r="O304" i="41"/>
  <c r="P304" i="41" s="1"/>
  <c r="O305" i="41"/>
  <c r="P305" i="41" s="1"/>
  <c r="O306" i="41"/>
  <c r="P306" i="41" s="1"/>
  <c r="O307" i="41"/>
  <c r="P307" i="41" s="1"/>
  <c r="O308" i="41"/>
  <c r="P308" i="41" s="1"/>
  <c r="O309" i="41"/>
  <c r="P309" i="41" s="1"/>
  <c r="O310" i="41"/>
  <c r="P310" i="41" s="1"/>
  <c r="O311" i="41"/>
  <c r="P311" i="41" s="1"/>
  <c r="O312" i="41"/>
  <c r="P312" i="41" s="1"/>
  <c r="O313" i="41"/>
  <c r="P313" i="41" s="1"/>
  <c r="T293" i="41"/>
  <c r="S293" i="41" s="1"/>
  <c r="T295" i="41"/>
  <c r="S295" i="41" s="1"/>
  <c r="T296" i="41"/>
  <c r="S296" i="41" s="1"/>
  <c r="T297" i="41"/>
  <c r="S297" i="41" s="1"/>
  <c r="T298" i="41"/>
  <c r="S298" i="41" s="1"/>
  <c r="T299" i="41"/>
  <c r="S299" i="41" s="1"/>
  <c r="T300" i="41"/>
  <c r="S300" i="41" s="1"/>
  <c r="T301" i="41"/>
  <c r="S301" i="41" s="1"/>
  <c r="T302" i="41"/>
  <c r="S302" i="41" s="1"/>
  <c r="T303" i="41"/>
  <c r="S303" i="41" s="1"/>
  <c r="T304" i="41"/>
  <c r="S304" i="41" s="1"/>
  <c r="T305" i="41"/>
  <c r="S305" i="41" s="1"/>
  <c r="T306" i="41"/>
  <c r="S306" i="41" s="1"/>
  <c r="T307" i="41"/>
  <c r="S307" i="41" s="1"/>
  <c r="T308" i="41"/>
  <c r="S308" i="41" s="1"/>
  <c r="T309" i="41"/>
  <c r="S309" i="41" s="1"/>
  <c r="T310" i="41"/>
  <c r="S310" i="41" s="1"/>
  <c r="T311" i="41"/>
  <c r="S311" i="41" s="1"/>
  <c r="T312" i="41"/>
  <c r="S312" i="41" s="1"/>
  <c r="T313" i="41"/>
  <c r="S313" i="41" s="1"/>
  <c r="T294" i="41"/>
  <c r="S294" i="41" s="1"/>
  <c r="G39" i="22" l="1"/>
  <c r="O823" i="41"/>
  <c r="P823" i="41" s="1"/>
  <c r="T823" i="41"/>
  <c r="S823" i="41" s="1"/>
  <c r="O824" i="41"/>
  <c r="P824" i="41" s="1"/>
  <c r="T824" i="41"/>
  <c r="S824" i="41" s="1"/>
  <c r="O825" i="41"/>
  <c r="P825" i="41" s="1"/>
  <c r="T825" i="41"/>
  <c r="S825" i="41" s="1"/>
  <c r="O826" i="41"/>
  <c r="P826" i="41" s="1"/>
  <c r="T826" i="41"/>
  <c r="S826" i="41" s="1"/>
  <c r="O827" i="41"/>
  <c r="P827" i="41" s="1"/>
  <c r="T827" i="41"/>
  <c r="S827" i="41" s="1"/>
  <c r="O828" i="41"/>
  <c r="P828" i="41" s="1"/>
  <c r="T828" i="41"/>
  <c r="S828" i="41" s="1"/>
  <c r="O829" i="41"/>
  <c r="P829" i="41" s="1"/>
  <c r="T829" i="41"/>
  <c r="S829" i="41" s="1"/>
  <c r="O830" i="41"/>
  <c r="P830" i="41" s="1"/>
  <c r="T830" i="41"/>
  <c r="S830" i="41" s="1"/>
  <c r="O831" i="41"/>
  <c r="P831" i="41" s="1"/>
  <c r="T831" i="41"/>
  <c r="S831" i="41" s="1"/>
  <c r="O832" i="41"/>
  <c r="P832" i="41" s="1"/>
  <c r="T832" i="41"/>
  <c r="S832" i="41" s="1"/>
  <c r="O833" i="41"/>
  <c r="P833" i="41" s="1"/>
  <c r="T833" i="41"/>
  <c r="S833" i="41" s="1"/>
  <c r="O834" i="41"/>
  <c r="P834" i="41" s="1"/>
  <c r="T834" i="41"/>
  <c r="S834" i="41" s="1"/>
  <c r="O835" i="41"/>
  <c r="P835" i="41" s="1"/>
  <c r="T835" i="41"/>
  <c r="S835" i="41" s="1"/>
  <c r="O836" i="41"/>
  <c r="P836" i="41" s="1"/>
  <c r="T836" i="41"/>
  <c r="S836" i="41" s="1"/>
  <c r="O792" i="41"/>
  <c r="P792" i="41" s="1"/>
  <c r="T792" i="41"/>
  <c r="S792" i="41" s="1"/>
  <c r="O793" i="41"/>
  <c r="P793" i="41" s="1"/>
  <c r="T793" i="41"/>
  <c r="S793" i="41" s="1"/>
  <c r="O794" i="41"/>
  <c r="P794" i="41" s="1"/>
  <c r="T794" i="41"/>
  <c r="S794" i="41" s="1"/>
  <c r="O781" i="41"/>
  <c r="P781" i="41" s="1"/>
  <c r="T781" i="41"/>
  <c r="S781" i="41" s="1"/>
  <c r="O782" i="41"/>
  <c r="P782" i="41" s="1"/>
  <c r="T782" i="41"/>
  <c r="S782" i="41" s="1"/>
  <c r="O783" i="41"/>
  <c r="P783" i="41" s="1"/>
  <c r="T783" i="41"/>
  <c r="S783" i="41" s="1"/>
  <c r="O784" i="41"/>
  <c r="P784" i="41" s="1"/>
  <c r="T784" i="41"/>
  <c r="S784" i="41" s="1"/>
  <c r="O785" i="41"/>
  <c r="P785" i="41" s="1"/>
  <c r="T785" i="41"/>
  <c r="S785" i="41" s="1"/>
  <c r="O786" i="41"/>
  <c r="P786" i="41" s="1"/>
  <c r="T786" i="41"/>
  <c r="S786" i="41" s="1"/>
  <c r="O787" i="41"/>
  <c r="P787" i="41" s="1"/>
  <c r="T787" i="41"/>
  <c r="S787" i="41" s="1"/>
  <c r="O788" i="41"/>
  <c r="P788" i="41" s="1"/>
  <c r="T788" i="41"/>
  <c r="S788" i="41" s="1"/>
  <c r="O789" i="41"/>
  <c r="P789" i="41" s="1"/>
  <c r="T789" i="41"/>
  <c r="S789" i="41" s="1"/>
  <c r="O790" i="41"/>
  <c r="P790" i="41" s="1"/>
  <c r="T790" i="41"/>
  <c r="S790" i="41" s="1"/>
  <c r="O791" i="41"/>
  <c r="P791" i="41" s="1"/>
  <c r="T791" i="41"/>
  <c r="S791" i="41" s="1"/>
  <c r="O530" i="41"/>
  <c r="P530" i="41" s="1"/>
  <c r="T530" i="41"/>
  <c r="S530" i="41" s="1"/>
  <c r="O531" i="41"/>
  <c r="P531" i="41" s="1"/>
  <c r="T531" i="41"/>
  <c r="S531" i="41" s="1"/>
  <c r="O532" i="41"/>
  <c r="P532" i="41" s="1"/>
  <c r="T532" i="41"/>
  <c r="S532" i="41" s="1"/>
  <c r="O533" i="41"/>
  <c r="P533" i="41" s="1"/>
  <c r="T533" i="41"/>
  <c r="S533" i="41" s="1"/>
  <c r="O534" i="41"/>
  <c r="P534" i="41" s="1"/>
  <c r="T534" i="41"/>
  <c r="S534" i="41" s="1"/>
  <c r="O535" i="41"/>
  <c r="P535" i="41" s="1"/>
  <c r="T535" i="41"/>
  <c r="S535" i="41" s="1"/>
  <c r="O536" i="41"/>
  <c r="P536" i="41" s="1"/>
  <c r="T536" i="41"/>
  <c r="S536" i="41" s="1"/>
  <c r="O537" i="41"/>
  <c r="P537" i="41" s="1"/>
  <c r="T537" i="41"/>
  <c r="S537" i="41" s="1"/>
  <c r="O538" i="41"/>
  <c r="P538" i="41" s="1"/>
  <c r="T538" i="41"/>
  <c r="S538" i="41" s="1"/>
  <c r="O539" i="41"/>
  <c r="P539" i="41" s="1"/>
  <c r="T539" i="41"/>
  <c r="S539" i="41" s="1"/>
  <c r="O540" i="41"/>
  <c r="P540" i="41" s="1"/>
  <c r="T540" i="41"/>
  <c r="S540" i="41" s="1"/>
  <c r="O541" i="41"/>
  <c r="P541" i="41" s="1"/>
  <c r="T541" i="41"/>
  <c r="S541" i="41" s="1"/>
  <c r="O542" i="41"/>
  <c r="P542" i="41" s="1"/>
  <c r="T542" i="41"/>
  <c r="S542" i="41" s="1"/>
  <c r="O543" i="41"/>
  <c r="P543" i="41" s="1"/>
  <c r="T543" i="41"/>
  <c r="S543" i="41" s="1"/>
  <c r="O509" i="41"/>
  <c r="P509" i="41" s="1"/>
  <c r="T509" i="41"/>
  <c r="S509" i="41" s="1"/>
  <c r="O510" i="41"/>
  <c r="P510" i="41" s="1"/>
  <c r="T510" i="41"/>
  <c r="S510" i="41" s="1"/>
  <c r="O511" i="41"/>
  <c r="P511" i="41" s="1"/>
  <c r="T511" i="41"/>
  <c r="S511" i="41" s="1"/>
  <c r="O512" i="41"/>
  <c r="P512" i="41" s="1"/>
  <c r="T512" i="41"/>
  <c r="S512" i="41" s="1"/>
  <c r="O513" i="41"/>
  <c r="P513" i="41" s="1"/>
  <c r="T513" i="41"/>
  <c r="S513" i="41" s="1"/>
  <c r="O514" i="41"/>
  <c r="P514" i="41" s="1"/>
  <c r="T514" i="41"/>
  <c r="S514" i="41" s="1"/>
  <c r="O515" i="41"/>
  <c r="P515" i="41" s="1"/>
  <c r="T515" i="41"/>
  <c r="S515" i="41" s="1"/>
  <c r="O516" i="41"/>
  <c r="P516" i="41" s="1"/>
  <c r="T516" i="41"/>
  <c r="S516" i="41" s="1"/>
  <c r="O517" i="41"/>
  <c r="P517" i="41" s="1"/>
  <c r="T517" i="41"/>
  <c r="S517" i="41" s="1"/>
  <c r="O518" i="41"/>
  <c r="P518" i="41" s="1"/>
  <c r="T518" i="41"/>
  <c r="S518" i="41" s="1"/>
  <c r="O519" i="41"/>
  <c r="P519" i="41" s="1"/>
  <c r="T519" i="41"/>
  <c r="S519" i="41" s="1"/>
  <c r="O520" i="41"/>
  <c r="P520" i="41" s="1"/>
  <c r="T520" i="41"/>
  <c r="S520" i="41" s="1"/>
  <c r="O521" i="41"/>
  <c r="P521" i="41" s="1"/>
  <c r="T521" i="41"/>
  <c r="S521" i="41" s="1"/>
  <c r="O522" i="41"/>
  <c r="P522" i="41" s="1"/>
  <c r="T522" i="41"/>
  <c r="S522" i="41" s="1"/>
  <c r="T382" i="41"/>
  <c r="S382" i="41" s="1"/>
  <c r="T383" i="41"/>
  <c r="S383" i="41" s="1"/>
  <c r="T384" i="41"/>
  <c r="S384" i="41" s="1"/>
  <c r="T385" i="41"/>
  <c r="S385" i="41" s="1"/>
  <c r="T386" i="41"/>
  <c r="S386" i="41" s="1"/>
  <c r="T387" i="41"/>
  <c r="S387" i="41" s="1"/>
  <c r="T388" i="41"/>
  <c r="S388" i="41" s="1"/>
  <c r="T389" i="41"/>
  <c r="S389" i="41" s="1"/>
  <c r="T390" i="41"/>
  <c r="S390" i="41" s="1"/>
  <c r="T391" i="41"/>
  <c r="S391" i="41" s="1"/>
  <c r="T392" i="41"/>
  <c r="S392" i="41" s="1"/>
  <c r="T393" i="41"/>
  <c r="S393" i="41" s="1"/>
  <c r="T394" i="41"/>
  <c r="S394" i="41" s="1"/>
  <c r="T395" i="41"/>
  <c r="S395" i="41" s="1"/>
  <c r="T396" i="41"/>
  <c r="S396" i="41" s="1"/>
  <c r="T397" i="41"/>
  <c r="S397" i="41" s="1"/>
  <c r="T398" i="41"/>
  <c r="S398" i="41" s="1"/>
  <c r="T399" i="41"/>
  <c r="S399" i="41" s="1"/>
  <c r="T400" i="41"/>
  <c r="S400" i="41" s="1"/>
  <c r="O427" i="41"/>
  <c r="P427" i="41" s="1"/>
  <c r="T427" i="41"/>
  <c r="S427" i="41" s="1"/>
  <c r="O428" i="41"/>
  <c r="P428" i="41" s="1"/>
  <c r="T428" i="41"/>
  <c r="S428" i="41" s="1"/>
  <c r="O429" i="41"/>
  <c r="P429" i="41" s="1"/>
  <c r="T429" i="41"/>
  <c r="S429" i="41" s="1"/>
  <c r="O430" i="41"/>
  <c r="P430" i="41" s="1"/>
  <c r="T430" i="41"/>
  <c r="S430" i="41" s="1"/>
  <c r="O431" i="41"/>
  <c r="P431" i="41" s="1"/>
  <c r="T431" i="41"/>
  <c r="S431" i="41" s="1"/>
  <c r="O432" i="41"/>
  <c r="P432" i="41" s="1"/>
  <c r="T432" i="41"/>
  <c r="S432" i="41" s="1"/>
  <c r="O433" i="41"/>
  <c r="P433" i="41" s="1"/>
  <c r="T433" i="41"/>
  <c r="S433" i="41" s="1"/>
  <c r="O434" i="41"/>
  <c r="P434" i="41" s="1"/>
  <c r="T434" i="41"/>
  <c r="S434" i="41" s="1"/>
  <c r="O435" i="41"/>
  <c r="P435" i="41" s="1"/>
  <c r="T435" i="41"/>
  <c r="S435" i="41" s="1"/>
  <c r="O436" i="41"/>
  <c r="P436" i="41" s="1"/>
  <c r="T436" i="41"/>
  <c r="S436" i="41" s="1"/>
  <c r="O437" i="41"/>
  <c r="P437" i="41" s="1"/>
  <c r="T437" i="41"/>
  <c r="S437" i="41" s="1"/>
  <c r="O438" i="41"/>
  <c r="P438" i="41" s="1"/>
  <c r="T438" i="41"/>
  <c r="S438" i="41" s="1"/>
  <c r="O439" i="41"/>
  <c r="P439" i="41" s="1"/>
  <c r="T439" i="41"/>
  <c r="S439" i="41" s="1"/>
  <c r="O440" i="41"/>
  <c r="P440" i="41" s="1"/>
  <c r="T440" i="41"/>
  <c r="S440" i="41" s="1"/>
  <c r="O404" i="41"/>
  <c r="P404" i="41" s="1"/>
  <c r="T404" i="41"/>
  <c r="S404" i="41" s="1"/>
  <c r="O405" i="41"/>
  <c r="P405" i="41" s="1"/>
  <c r="T405" i="41"/>
  <c r="S405" i="41" s="1"/>
  <c r="O406" i="41"/>
  <c r="P406" i="41" s="1"/>
  <c r="T406" i="41"/>
  <c r="S406" i="41" s="1"/>
  <c r="O407" i="41"/>
  <c r="P407" i="41" s="1"/>
  <c r="T407" i="41"/>
  <c r="S407" i="41" s="1"/>
  <c r="O408" i="41"/>
  <c r="P408" i="41" s="1"/>
  <c r="T408" i="41"/>
  <c r="S408" i="41" s="1"/>
  <c r="O409" i="41"/>
  <c r="P409" i="41" s="1"/>
  <c r="T409" i="41"/>
  <c r="S409" i="41" s="1"/>
  <c r="O410" i="41"/>
  <c r="P410" i="41" s="1"/>
  <c r="T410" i="41"/>
  <c r="S410" i="41" s="1"/>
  <c r="O411" i="41"/>
  <c r="P411" i="41" s="1"/>
  <c r="T411" i="41"/>
  <c r="S411" i="41" s="1"/>
  <c r="O412" i="41"/>
  <c r="P412" i="41" s="1"/>
  <c r="T412" i="41"/>
  <c r="S412" i="41" s="1"/>
  <c r="O413" i="41"/>
  <c r="P413" i="41" s="1"/>
  <c r="T413" i="41"/>
  <c r="S413" i="41" s="1"/>
  <c r="O414" i="41"/>
  <c r="P414" i="41" s="1"/>
  <c r="T414" i="41"/>
  <c r="S414" i="41" s="1"/>
  <c r="O415" i="41"/>
  <c r="P415" i="41" s="1"/>
  <c r="T415" i="41"/>
  <c r="S415" i="41" s="1"/>
  <c r="O416" i="41"/>
  <c r="P416" i="41" s="1"/>
  <c r="T416" i="41"/>
  <c r="S416" i="41" s="1"/>
  <c r="O417" i="41"/>
  <c r="P417" i="41" s="1"/>
  <c r="T417" i="41"/>
  <c r="S417" i="41" s="1"/>
  <c r="O382" i="41"/>
  <c r="P382" i="41" s="1"/>
  <c r="O383" i="41"/>
  <c r="P383" i="41" s="1"/>
  <c r="O384" i="41"/>
  <c r="P384" i="41" s="1"/>
  <c r="O385" i="41"/>
  <c r="P385" i="41" s="1"/>
  <c r="O386" i="41"/>
  <c r="P386" i="41" s="1"/>
  <c r="O387" i="41"/>
  <c r="P387" i="41" s="1"/>
  <c r="O388" i="41"/>
  <c r="P388" i="41" s="1"/>
  <c r="O389" i="41"/>
  <c r="P389" i="41" s="1"/>
  <c r="O390" i="41"/>
  <c r="P390" i="41" s="1"/>
  <c r="O391" i="41"/>
  <c r="P391" i="41" s="1"/>
  <c r="O392" i="41"/>
  <c r="P392" i="41" s="1"/>
  <c r="O393" i="41"/>
  <c r="P393" i="41" s="1"/>
  <c r="O394" i="41"/>
  <c r="P394" i="41" s="1"/>
  <c r="O395" i="41"/>
  <c r="P395" i="41" s="1"/>
  <c r="O360" i="41"/>
  <c r="P360" i="41" s="1"/>
  <c r="T360" i="41"/>
  <c r="S360" i="41" s="1"/>
  <c r="O361" i="41"/>
  <c r="P361" i="41" s="1"/>
  <c r="T361" i="41"/>
  <c r="S361" i="41" s="1"/>
  <c r="O362" i="41"/>
  <c r="P362" i="41" s="1"/>
  <c r="T362" i="41"/>
  <c r="S362" i="41" s="1"/>
  <c r="O363" i="41"/>
  <c r="P363" i="41" s="1"/>
  <c r="T363" i="41"/>
  <c r="S363" i="41" s="1"/>
  <c r="O364" i="41"/>
  <c r="P364" i="41" s="1"/>
  <c r="T364" i="41"/>
  <c r="S364" i="41" s="1"/>
  <c r="O365" i="41"/>
  <c r="P365" i="41" s="1"/>
  <c r="T365" i="41"/>
  <c r="S365" i="41" s="1"/>
  <c r="O366" i="41"/>
  <c r="P366" i="41" s="1"/>
  <c r="T366" i="41"/>
  <c r="S366" i="41" s="1"/>
  <c r="O367" i="41"/>
  <c r="P367" i="41" s="1"/>
  <c r="T367" i="41"/>
  <c r="S367" i="41" s="1"/>
  <c r="O368" i="41"/>
  <c r="P368" i="41" s="1"/>
  <c r="T368" i="41"/>
  <c r="S368" i="41" s="1"/>
  <c r="O369" i="41"/>
  <c r="P369" i="41" s="1"/>
  <c r="T369" i="41"/>
  <c r="S369" i="41" s="1"/>
  <c r="O370" i="41"/>
  <c r="P370" i="41" s="1"/>
  <c r="T370" i="41"/>
  <c r="S370" i="41" s="1"/>
  <c r="O371" i="41"/>
  <c r="P371" i="41" s="1"/>
  <c r="T371" i="41"/>
  <c r="S371" i="41" s="1"/>
  <c r="O372" i="41"/>
  <c r="P372" i="41" s="1"/>
  <c r="T372" i="41"/>
  <c r="S372" i="41" s="1"/>
  <c r="O373" i="41"/>
  <c r="P373" i="41" s="1"/>
  <c r="T373" i="41"/>
  <c r="S373" i="41" s="1"/>
  <c r="G11" i="22"/>
  <c r="T114" i="41"/>
  <c r="S114" i="41" s="1"/>
  <c r="D59" i="22"/>
  <c r="D31" i="22"/>
  <c r="C77" i="2"/>
  <c r="C12" i="2" s="1"/>
  <c r="C13" i="2"/>
  <c r="O157" i="41"/>
  <c r="P157" i="41" s="1"/>
  <c r="T157" i="41"/>
  <c r="S157" i="41" s="1"/>
  <c r="O158" i="41"/>
  <c r="P158" i="41" s="1"/>
  <c r="T158" i="41"/>
  <c r="S158" i="41" s="1"/>
  <c r="O159" i="41"/>
  <c r="P159" i="41" s="1"/>
  <c r="T159" i="41"/>
  <c r="S159" i="41" s="1"/>
  <c r="O160" i="41"/>
  <c r="P160" i="41" s="1"/>
  <c r="T160" i="41"/>
  <c r="S160" i="41" s="1"/>
  <c r="O161" i="41"/>
  <c r="P161" i="41" s="1"/>
  <c r="T161" i="41"/>
  <c r="S161" i="41" s="1"/>
  <c r="O162" i="41"/>
  <c r="P162" i="41" s="1"/>
  <c r="T162" i="41"/>
  <c r="S162" i="41" s="1"/>
  <c r="O163" i="41"/>
  <c r="P163" i="41" s="1"/>
  <c r="T163" i="41"/>
  <c r="S163" i="41" s="1"/>
  <c r="O164" i="41"/>
  <c r="P164" i="41" s="1"/>
  <c r="T164" i="41"/>
  <c r="S164" i="41" s="1"/>
  <c r="O165" i="41"/>
  <c r="P165" i="41" s="1"/>
  <c r="T165" i="41"/>
  <c r="S165" i="41" s="1"/>
  <c r="O166" i="41"/>
  <c r="P166" i="41" s="1"/>
  <c r="T166" i="41"/>
  <c r="S166" i="41" s="1"/>
  <c r="O167" i="41"/>
  <c r="P167" i="41" s="1"/>
  <c r="T167" i="41"/>
  <c r="S167" i="41" s="1"/>
  <c r="O168" i="41"/>
  <c r="P168" i="41" s="1"/>
  <c r="T168" i="41"/>
  <c r="S168" i="41" s="1"/>
  <c r="O169" i="41"/>
  <c r="P169" i="41" s="1"/>
  <c r="T169" i="41"/>
  <c r="S169" i="41" s="1"/>
  <c r="O170" i="41"/>
  <c r="P170" i="41" s="1"/>
  <c r="T170" i="41"/>
  <c r="S170" i="41" s="1"/>
  <c r="O146" i="41"/>
  <c r="P146" i="41" s="1"/>
  <c r="T146" i="41"/>
  <c r="S146" i="41" s="1"/>
  <c r="O147" i="41"/>
  <c r="P147" i="41" s="1"/>
  <c r="T147" i="41"/>
  <c r="S147" i="41" s="1"/>
  <c r="O148" i="41"/>
  <c r="P148" i="41" s="1"/>
  <c r="T148" i="41"/>
  <c r="S148" i="41" s="1"/>
  <c r="O149" i="41"/>
  <c r="P149" i="41" s="1"/>
  <c r="T149" i="41"/>
  <c r="S149" i="41" s="1"/>
  <c r="O150" i="41"/>
  <c r="P150" i="41" s="1"/>
  <c r="T150" i="41"/>
  <c r="S150" i="41" s="1"/>
  <c r="O136" i="41"/>
  <c r="P136" i="41" s="1"/>
  <c r="T136" i="41"/>
  <c r="S136" i="41" s="1"/>
  <c r="O137" i="41"/>
  <c r="P137" i="41" s="1"/>
  <c r="T137" i="41"/>
  <c r="S137" i="41" s="1"/>
  <c r="O138" i="41"/>
  <c r="P138" i="41" s="1"/>
  <c r="T138" i="41"/>
  <c r="S138" i="41" s="1"/>
  <c r="O139" i="41"/>
  <c r="P139" i="41" s="1"/>
  <c r="T139" i="41"/>
  <c r="S139" i="41" s="1"/>
  <c r="O140" i="41"/>
  <c r="P140" i="41" s="1"/>
  <c r="T140" i="41"/>
  <c r="S140" i="41" s="1"/>
  <c r="O141" i="41"/>
  <c r="P141" i="41" s="1"/>
  <c r="T141" i="41"/>
  <c r="S141" i="41" s="1"/>
  <c r="O142" i="41"/>
  <c r="P142" i="41" s="1"/>
  <c r="T142" i="41"/>
  <c r="S142" i="41" s="1"/>
  <c r="O143" i="41"/>
  <c r="P143" i="41" s="1"/>
  <c r="T143" i="41"/>
  <c r="S143" i="41" s="1"/>
  <c r="O144" i="41"/>
  <c r="P144" i="41" s="1"/>
  <c r="T144" i="41"/>
  <c r="S144" i="41" s="1"/>
  <c r="O145" i="41"/>
  <c r="P145" i="41" s="1"/>
  <c r="T145" i="41"/>
  <c r="S145" i="41" s="1"/>
  <c r="O115" i="41"/>
  <c r="P115" i="41" s="1"/>
  <c r="T115" i="41"/>
  <c r="S115" i="41" s="1"/>
  <c r="O116" i="41"/>
  <c r="P116" i="41" s="1"/>
  <c r="T116" i="41"/>
  <c r="S116" i="41" s="1"/>
  <c r="O117" i="41"/>
  <c r="P117" i="41" s="1"/>
  <c r="T117" i="41"/>
  <c r="S117" i="41" s="1"/>
  <c r="O118" i="41"/>
  <c r="P118" i="41" s="1"/>
  <c r="T118" i="41"/>
  <c r="S118" i="41" s="1"/>
  <c r="O119" i="41"/>
  <c r="P119" i="41" s="1"/>
  <c r="T119" i="41"/>
  <c r="S119" i="41" s="1"/>
  <c r="O120" i="41"/>
  <c r="P120" i="41" s="1"/>
  <c r="T120" i="41"/>
  <c r="S120" i="41" s="1"/>
  <c r="O121" i="41"/>
  <c r="P121" i="41" s="1"/>
  <c r="T121" i="41"/>
  <c r="S121" i="41" s="1"/>
  <c r="O122" i="41"/>
  <c r="P122" i="41" s="1"/>
  <c r="T122" i="41"/>
  <c r="S122" i="41" s="1"/>
  <c r="O123" i="41"/>
  <c r="P123" i="41" s="1"/>
  <c r="T123" i="41"/>
  <c r="S123" i="41" s="1"/>
  <c r="O124" i="41"/>
  <c r="P124" i="41" s="1"/>
  <c r="T124" i="41"/>
  <c r="S124" i="41" s="1"/>
  <c r="O125" i="41"/>
  <c r="P125" i="41" s="1"/>
  <c r="T125" i="41"/>
  <c r="S125" i="41" s="1"/>
  <c r="O126" i="41"/>
  <c r="P126" i="41" s="1"/>
  <c r="T126" i="41"/>
  <c r="S126" i="41" s="1"/>
  <c r="O127" i="41"/>
  <c r="P127" i="41" s="1"/>
  <c r="T127" i="41"/>
  <c r="S127" i="41" s="1"/>
  <c r="O128" i="41"/>
  <c r="P128" i="41" s="1"/>
  <c r="T128" i="41"/>
  <c r="S128" i="41" s="1"/>
  <c r="O129" i="41"/>
  <c r="P129" i="41" s="1"/>
  <c r="T129" i="41"/>
  <c r="S129" i="41" s="1"/>
  <c r="O94" i="41"/>
  <c r="P94" i="41" s="1"/>
  <c r="T94" i="41"/>
  <c r="S94" i="41" s="1"/>
  <c r="O95" i="41"/>
  <c r="P95" i="41" s="1"/>
  <c r="T95" i="41"/>
  <c r="S95" i="41" s="1"/>
  <c r="O96" i="41"/>
  <c r="P96" i="41" s="1"/>
  <c r="T96" i="41"/>
  <c r="S96" i="41" s="1"/>
  <c r="O97" i="41"/>
  <c r="P97" i="41" s="1"/>
  <c r="T97" i="41"/>
  <c r="S97" i="41" s="1"/>
  <c r="O98" i="41"/>
  <c r="P98" i="41" s="1"/>
  <c r="T98" i="41"/>
  <c r="S98" i="41" s="1"/>
  <c r="O99" i="41"/>
  <c r="P99" i="41" s="1"/>
  <c r="T99" i="41"/>
  <c r="S99" i="41" s="1"/>
  <c r="O100" i="41"/>
  <c r="P100" i="41" s="1"/>
  <c r="T100" i="41"/>
  <c r="S100" i="41" s="1"/>
  <c r="O101" i="41"/>
  <c r="P101" i="41" s="1"/>
  <c r="T101" i="41"/>
  <c r="S101" i="41" s="1"/>
  <c r="O102" i="41"/>
  <c r="P102" i="41" s="1"/>
  <c r="T102" i="41"/>
  <c r="S102" i="41" s="1"/>
  <c r="O103" i="41"/>
  <c r="P103" i="41" s="1"/>
  <c r="T103" i="41"/>
  <c r="S103" i="41" s="1"/>
  <c r="O104" i="41"/>
  <c r="P104" i="41" s="1"/>
  <c r="T104" i="41"/>
  <c r="S104" i="41" s="1"/>
  <c r="O105" i="41"/>
  <c r="P105" i="41" s="1"/>
  <c r="T105" i="41"/>
  <c r="S105" i="41" s="1"/>
  <c r="O106" i="41"/>
  <c r="P106" i="41" s="1"/>
  <c r="T106" i="41"/>
  <c r="S106" i="41" s="1"/>
  <c r="O107" i="41"/>
  <c r="P107" i="41" s="1"/>
  <c r="T107" i="41"/>
  <c r="S107" i="41" s="1"/>
  <c r="O73" i="41"/>
  <c r="P73" i="41" s="1"/>
  <c r="T73" i="41"/>
  <c r="S73" i="41" s="1"/>
  <c r="O74" i="41"/>
  <c r="P74" i="41" s="1"/>
  <c r="T74" i="41"/>
  <c r="S74" i="41" s="1"/>
  <c r="O75" i="41"/>
  <c r="P75" i="41" s="1"/>
  <c r="T75" i="41"/>
  <c r="S75" i="41" s="1"/>
  <c r="O76" i="41"/>
  <c r="P76" i="41" s="1"/>
  <c r="T76" i="41"/>
  <c r="S76" i="41" s="1"/>
  <c r="O77" i="41"/>
  <c r="P77" i="41" s="1"/>
  <c r="T77" i="41"/>
  <c r="S77" i="41" s="1"/>
  <c r="O78" i="41"/>
  <c r="P78" i="41" s="1"/>
  <c r="T78" i="41"/>
  <c r="S78" i="41" s="1"/>
  <c r="O79" i="41"/>
  <c r="P79" i="41" s="1"/>
  <c r="T79" i="41"/>
  <c r="S79" i="41" s="1"/>
  <c r="O80" i="41"/>
  <c r="P80" i="41" s="1"/>
  <c r="T80" i="41"/>
  <c r="S80" i="41" s="1"/>
  <c r="O81" i="41"/>
  <c r="P81" i="41" s="1"/>
  <c r="T81" i="41"/>
  <c r="S81" i="41" s="1"/>
  <c r="O82" i="41"/>
  <c r="P82" i="41" s="1"/>
  <c r="T82" i="41"/>
  <c r="S82" i="41" s="1"/>
  <c r="O83" i="41"/>
  <c r="P83" i="41" s="1"/>
  <c r="T83" i="41"/>
  <c r="S83" i="41" s="1"/>
  <c r="O84" i="41"/>
  <c r="P84" i="41" s="1"/>
  <c r="T84" i="41"/>
  <c r="S84" i="41" s="1"/>
  <c r="O85" i="41"/>
  <c r="P85" i="41" s="1"/>
  <c r="T85" i="41"/>
  <c r="S85" i="41" s="1"/>
  <c r="O86" i="41"/>
  <c r="P86" i="41" s="1"/>
  <c r="T86" i="41"/>
  <c r="S86" i="41" s="1"/>
  <c r="O52" i="41"/>
  <c r="P52" i="41" s="1"/>
  <c r="T52" i="41"/>
  <c r="S52" i="41" s="1"/>
  <c r="O53" i="41"/>
  <c r="P53" i="41" s="1"/>
  <c r="T53" i="41"/>
  <c r="S53" i="41" s="1"/>
  <c r="O54" i="41"/>
  <c r="P54" i="41" s="1"/>
  <c r="T54" i="41"/>
  <c r="S54" i="41" s="1"/>
  <c r="O55" i="41"/>
  <c r="P55" i="41" s="1"/>
  <c r="T55" i="41"/>
  <c r="S55" i="41" s="1"/>
  <c r="O56" i="41"/>
  <c r="P56" i="41" s="1"/>
  <c r="T56" i="41"/>
  <c r="S56" i="41" s="1"/>
  <c r="O57" i="41"/>
  <c r="P57" i="41" s="1"/>
  <c r="T57" i="41"/>
  <c r="S57" i="41" s="1"/>
  <c r="O58" i="41"/>
  <c r="P58" i="41" s="1"/>
  <c r="T58" i="41"/>
  <c r="S58" i="41" s="1"/>
  <c r="O59" i="41"/>
  <c r="P59" i="41" s="1"/>
  <c r="T59" i="41"/>
  <c r="S59" i="41" s="1"/>
  <c r="O60" i="41"/>
  <c r="P60" i="41" s="1"/>
  <c r="T60" i="41"/>
  <c r="S60" i="41" s="1"/>
  <c r="O61" i="41"/>
  <c r="P61" i="41" s="1"/>
  <c r="T61" i="41"/>
  <c r="S61" i="41" s="1"/>
  <c r="O62" i="41"/>
  <c r="P62" i="41" s="1"/>
  <c r="T62" i="41"/>
  <c r="S62" i="41" s="1"/>
  <c r="O63" i="41"/>
  <c r="P63" i="41" s="1"/>
  <c r="T63" i="41"/>
  <c r="S63" i="41" s="1"/>
  <c r="O64" i="41"/>
  <c r="P64" i="41" s="1"/>
  <c r="T64" i="41"/>
  <c r="S64" i="41" s="1"/>
  <c r="O65" i="41"/>
  <c r="P65" i="41" s="1"/>
  <c r="T65" i="41"/>
  <c r="S65" i="41" s="1"/>
  <c r="O30" i="41"/>
  <c r="P30" i="41" s="1"/>
  <c r="T30" i="41"/>
  <c r="S30" i="41" s="1"/>
  <c r="O31" i="41"/>
  <c r="P31" i="41" s="1"/>
  <c r="T31" i="41"/>
  <c r="S31" i="41" s="1"/>
  <c r="O32" i="41"/>
  <c r="P32" i="41" s="1"/>
  <c r="T32" i="41"/>
  <c r="S32" i="41" s="1"/>
  <c r="O33" i="41"/>
  <c r="P33" i="41" s="1"/>
  <c r="T33" i="41"/>
  <c r="S33" i="41" s="1"/>
  <c r="O34" i="41"/>
  <c r="P34" i="41" s="1"/>
  <c r="T34" i="41"/>
  <c r="S34" i="41" s="1"/>
  <c r="O35" i="41"/>
  <c r="P35" i="41" s="1"/>
  <c r="T35" i="41"/>
  <c r="S35" i="41" s="1"/>
  <c r="O36" i="41"/>
  <c r="P36" i="41" s="1"/>
  <c r="T36" i="41"/>
  <c r="S36" i="41" s="1"/>
  <c r="O37" i="41"/>
  <c r="P37" i="41" s="1"/>
  <c r="T37" i="41"/>
  <c r="S37" i="41" s="1"/>
  <c r="O38" i="41"/>
  <c r="P38" i="41" s="1"/>
  <c r="T38" i="41"/>
  <c r="S38" i="41" s="1"/>
  <c r="O39" i="41"/>
  <c r="P39" i="41" s="1"/>
  <c r="T39" i="41"/>
  <c r="S39" i="41" s="1"/>
  <c r="O40" i="41"/>
  <c r="P40" i="41" s="1"/>
  <c r="T40" i="41"/>
  <c r="S40" i="41" s="1"/>
  <c r="O41" i="41"/>
  <c r="P41" i="41" s="1"/>
  <c r="T41" i="41"/>
  <c r="S41" i="41" s="1"/>
  <c r="O42" i="41"/>
  <c r="P42" i="41" s="1"/>
  <c r="T42" i="41"/>
  <c r="S42" i="41" s="1"/>
  <c r="O43" i="41"/>
  <c r="P43" i="41" s="1"/>
  <c r="T43" i="41"/>
  <c r="S43" i="41" s="1"/>
  <c r="O316" i="41" l="1"/>
  <c r="P316" i="41" s="1"/>
  <c r="T316" i="41"/>
  <c r="S316" i="41" s="1"/>
  <c r="O317" i="41"/>
  <c r="P317" i="41" s="1"/>
  <c r="T317" i="41"/>
  <c r="S317" i="41" s="1"/>
  <c r="O318" i="41"/>
  <c r="P318" i="41" s="1"/>
  <c r="T318" i="41"/>
  <c r="S318" i="41" s="1"/>
  <c r="O319" i="41"/>
  <c r="P319" i="41" s="1"/>
  <c r="T319" i="41"/>
  <c r="S319" i="41" s="1"/>
  <c r="O320" i="41"/>
  <c r="P320" i="41" s="1"/>
  <c r="T320" i="41"/>
  <c r="S320" i="41" s="1"/>
  <c r="O321" i="41"/>
  <c r="P321" i="41" s="1"/>
  <c r="T321" i="41"/>
  <c r="S321" i="41" s="1"/>
  <c r="O322" i="41"/>
  <c r="P322" i="41" s="1"/>
  <c r="T322" i="41"/>
  <c r="S322" i="41" s="1"/>
  <c r="O323" i="41"/>
  <c r="P323" i="41" s="1"/>
  <c r="T323" i="41"/>
  <c r="S323" i="41" s="1"/>
  <c r="O324" i="41"/>
  <c r="P324" i="41" s="1"/>
  <c r="T324" i="41"/>
  <c r="S324" i="41" s="1"/>
  <c r="O325" i="41"/>
  <c r="P325" i="41" s="1"/>
  <c r="T325" i="41"/>
  <c r="S325" i="41" s="1"/>
  <c r="O326" i="41"/>
  <c r="P326" i="41" s="1"/>
  <c r="T326" i="41"/>
  <c r="S326" i="41" s="1"/>
  <c r="O327" i="41"/>
  <c r="P327" i="41" s="1"/>
  <c r="T327" i="41"/>
  <c r="S327" i="41" s="1"/>
  <c r="O328" i="41"/>
  <c r="P328" i="41" s="1"/>
  <c r="T328" i="41"/>
  <c r="S328" i="41" s="1"/>
  <c r="O329" i="41"/>
  <c r="P329" i="41" s="1"/>
  <c r="T329" i="41"/>
  <c r="S329" i="41" s="1"/>
  <c r="O273" i="41"/>
  <c r="P273" i="41" s="1"/>
  <c r="T273" i="41"/>
  <c r="S273" i="41" s="1"/>
  <c r="O274" i="41"/>
  <c r="P274" i="41" s="1"/>
  <c r="T274" i="41"/>
  <c r="S274" i="41" s="1"/>
  <c r="O275" i="41"/>
  <c r="P275" i="41" s="1"/>
  <c r="T275" i="41"/>
  <c r="S275" i="41" s="1"/>
  <c r="O276" i="41"/>
  <c r="P276" i="41" s="1"/>
  <c r="T276" i="41"/>
  <c r="S276" i="41" s="1"/>
  <c r="O277" i="41"/>
  <c r="P277" i="41" s="1"/>
  <c r="T277" i="41"/>
  <c r="S277" i="41" s="1"/>
  <c r="O278" i="41"/>
  <c r="P278" i="41" s="1"/>
  <c r="T278" i="41"/>
  <c r="S278" i="41" s="1"/>
  <c r="O279" i="41"/>
  <c r="P279" i="41" s="1"/>
  <c r="T279" i="41"/>
  <c r="S279" i="41" s="1"/>
  <c r="O280" i="41"/>
  <c r="P280" i="41" s="1"/>
  <c r="T280" i="41"/>
  <c r="S280" i="41" s="1"/>
  <c r="O281" i="41"/>
  <c r="P281" i="41" s="1"/>
  <c r="T281" i="41"/>
  <c r="S281" i="41" s="1"/>
  <c r="O282" i="41"/>
  <c r="P282" i="41" s="1"/>
  <c r="T282" i="41"/>
  <c r="S282" i="41" s="1"/>
  <c r="O283" i="41"/>
  <c r="P283" i="41" s="1"/>
  <c r="T283" i="41"/>
  <c r="S283" i="41" s="1"/>
  <c r="O284" i="41"/>
  <c r="P284" i="41" s="1"/>
  <c r="T284" i="41"/>
  <c r="S284" i="41" s="1"/>
  <c r="O285" i="41"/>
  <c r="P285" i="41" s="1"/>
  <c r="T285" i="41"/>
  <c r="S285" i="41" s="1"/>
  <c r="O286" i="41"/>
  <c r="P286" i="41" s="1"/>
  <c r="T286" i="41"/>
  <c r="S286" i="41" s="1"/>
  <c r="O252" i="41"/>
  <c r="P252" i="41" s="1"/>
  <c r="T252" i="41"/>
  <c r="S252" i="41" s="1"/>
  <c r="O253" i="41"/>
  <c r="P253" i="41" s="1"/>
  <c r="T253" i="41"/>
  <c r="S253" i="41" s="1"/>
  <c r="O254" i="41"/>
  <c r="P254" i="41" s="1"/>
  <c r="T254" i="41"/>
  <c r="S254" i="41" s="1"/>
  <c r="O255" i="41"/>
  <c r="P255" i="41" s="1"/>
  <c r="T255" i="41"/>
  <c r="S255" i="41" s="1"/>
  <c r="O256" i="41"/>
  <c r="P256" i="41" s="1"/>
  <c r="T256" i="41"/>
  <c r="S256" i="41" s="1"/>
  <c r="O257" i="41"/>
  <c r="P257" i="41" s="1"/>
  <c r="T257" i="41"/>
  <c r="S257" i="41" s="1"/>
  <c r="O258" i="41"/>
  <c r="P258" i="41" s="1"/>
  <c r="T258" i="41"/>
  <c r="S258" i="41" s="1"/>
  <c r="O259" i="41"/>
  <c r="P259" i="41" s="1"/>
  <c r="T259" i="41"/>
  <c r="S259" i="41" s="1"/>
  <c r="O260" i="41"/>
  <c r="P260" i="41" s="1"/>
  <c r="T260" i="41"/>
  <c r="S260" i="41" s="1"/>
  <c r="O261" i="41"/>
  <c r="P261" i="41" s="1"/>
  <c r="T261" i="41"/>
  <c r="S261" i="41" s="1"/>
  <c r="O262" i="41"/>
  <c r="P262" i="41" s="1"/>
  <c r="T262" i="41"/>
  <c r="S262" i="41" s="1"/>
  <c r="O263" i="41"/>
  <c r="P263" i="41" s="1"/>
  <c r="T263" i="41"/>
  <c r="S263" i="41" s="1"/>
  <c r="O264" i="41"/>
  <c r="P264" i="41" s="1"/>
  <c r="T264" i="41"/>
  <c r="S264" i="41" s="1"/>
  <c r="O265" i="41"/>
  <c r="P265" i="41" s="1"/>
  <c r="T265" i="41"/>
  <c r="S265" i="41" s="1"/>
  <c r="O230" i="41"/>
  <c r="P230" i="41" s="1"/>
  <c r="T230" i="41"/>
  <c r="S230" i="41" s="1"/>
  <c r="O231" i="41"/>
  <c r="P231" i="41" s="1"/>
  <c r="T231" i="41"/>
  <c r="S231" i="41" s="1"/>
  <c r="O232" i="41"/>
  <c r="P232" i="41" s="1"/>
  <c r="T232" i="41"/>
  <c r="S232" i="41" s="1"/>
  <c r="O233" i="41"/>
  <c r="P233" i="41" s="1"/>
  <c r="T233" i="41"/>
  <c r="S233" i="41" s="1"/>
  <c r="O234" i="41"/>
  <c r="P234" i="41" s="1"/>
  <c r="T234" i="41"/>
  <c r="S234" i="41" s="1"/>
  <c r="O235" i="41"/>
  <c r="P235" i="41" s="1"/>
  <c r="T235" i="41"/>
  <c r="S235" i="41" s="1"/>
  <c r="O236" i="41"/>
  <c r="P236" i="41" s="1"/>
  <c r="T236" i="41"/>
  <c r="S236" i="41" s="1"/>
  <c r="O237" i="41"/>
  <c r="P237" i="41" s="1"/>
  <c r="T237" i="41"/>
  <c r="S237" i="41" s="1"/>
  <c r="O238" i="41"/>
  <c r="P238" i="41" s="1"/>
  <c r="T238" i="41"/>
  <c r="S238" i="41" s="1"/>
  <c r="O239" i="41"/>
  <c r="P239" i="41" s="1"/>
  <c r="T239" i="41"/>
  <c r="S239" i="41" s="1"/>
  <c r="O240" i="41"/>
  <c r="P240" i="41" s="1"/>
  <c r="T240" i="41"/>
  <c r="S240" i="41" s="1"/>
  <c r="O241" i="41"/>
  <c r="P241" i="41" s="1"/>
  <c r="T241" i="41"/>
  <c r="S241" i="41" s="1"/>
  <c r="O242" i="41"/>
  <c r="P242" i="41" s="1"/>
  <c r="T242" i="41"/>
  <c r="S242" i="41" s="1"/>
  <c r="O243" i="41"/>
  <c r="P243" i="41" s="1"/>
  <c r="T243" i="41"/>
  <c r="S243" i="41" s="1"/>
  <c r="O229" i="41"/>
  <c r="P229" i="41" s="1"/>
  <c r="O209" i="41"/>
  <c r="P209" i="41" s="1"/>
  <c r="T209" i="41"/>
  <c r="S209" i="41" s="1"/>
  <c r="O210" i="41"/>
  <c r="P210" i="41" s="1"/>
  <c r="T210" i="41"/>
  <c r="S210" i="41" s="1"/>
  <c r="O211" i="41"/>
  <c r="P211" i="41" s="1"/>
  <c r="T211" i="41"/>
  <c r="S211" i="41" s="1"/>
  <c r="O212" i="41"/>
  <c r="P212" i="41" s="1"/>
  <c r="T212" i="41"/>
  <c r="S212" i="41" s="1"/>
  <c r="O213" i="41"/>
  <c r="P213" i="41" s="1"/>
  <c r="T213" i="41"/>
  <c r="S213" i="41" s="1"/>
  <c r="O214" i="41"/>
  <c r="P214" i="41" s="1"/>
  <c r="T214" i="41"/>
  <c r="S214" i="41" s="1"/>
  <c r="O215" i="41"/>
  <c r="P215" i="41" s="1"/>
  <c r="T215" i="41"/>
  <c r="S215" i="41" s="1"/>
  <c r="O216" i="41"/>
  <c r="P216" i="41" s="1"/>
  <c r="T216" i="41"/>
  <c r="S216" i="41" s="1"/>
  <c r="O217" i="41"/>
  <c r="P217" i="41" s="1"/>
  <c r="T217" i="41"/>
  <c r="S217" i="41" s="1"/>
  <c r="O218" i="41"/>
  <c r="P218" i="41" s="1"/>
  <c r="T218" i="41"/>
  <c r="S218" i="41" s="1"/>
  <c r="O219" i="41"/>
  <c r="P219" i="41" s="1"/>
  <c r="T219" i="41"/>
  <c r="S219" i="41" s="1"/>
  <c r="O220" i="41"/>
  <c r="P220" i="41" s="1"/>
  <c r="T220" i="41"/>
  <c r="S220" i="41" s="1"/>
  <c r="O221" i="41"/>
  <c r="P221" i="41" s="1"/>
  <c r="T221" i="41"/>
  <c r="S221" i="41" s="1"/>
  <c r="O222" i="41"/>
  <c r="P222" i="41" s="1"/>
  <c r="T222" i="41"/>
  <c r="S222" i="41" s="1"/>
  <c r="G40" i="22"/>
  <c r="G41" i="22"/>
  <c r="G42" i="22"/>
  <c r="G43" i="22"/>
  <c r="G44" i="22"/>
  <c r="G45" i="22"/>
  <c r="G46" i="22"/>
  <c r="G47" i="22"/>
  <c r="G48" i="22"/>
  <c r="G49" i="22"/>
  <c r="G50" i="22"/>
  <c r="G51" i="22"/>
  <c r="G52" i="22"/>
  <c r="G53" i="22"/>
  <c r="G54" i="22"/>
  <c r="G13" i="22"/>
  <c r="G14" i="22"/>
  <c r="G15" i="22"/>
  <c r="G16" i="22"/>
  <c r="G17" i="22"/>
  <c r="G18" i="22"/>
  <c r="G19" i="22"/>
  <c r="G20" i="22"/>
  <c r="G21" i="22"/>
  <c r="G22" i="22"/>
  <c r="G23" i="22"/>
  <c r="G24" i="22"/>
  <c r="G25" i="22"/>
  <c r="G26" i="22"/>
  <c r="G12" i="22"/>
  <c r="O774" i="41" l="1"/>
  <c r="P774" i="41" s="1"/>
  <c r="T774" i="41"/>
  <c r="S774" i="41" s="1"/>
  <c r="O760" i="41"/>
  <c r="P760" i="41" s="1"/>
  <c r="T760" i="41"/>
  <c r="S760" i="41" s="1"/>
  <c r="O761" i="41"/>
  <c r="P761" i="41" s="1"/>
  <c r="T761" i="41"/>
  <c r="S761" i="41" s="1"/>
  <c r="O762" i="41"/>
  <c r="P762" i="41" s="1"/>
  <c r="T762" i="41"/>
  <c r="S762" i="41" s="1"/>
  <c r="O763" i="41"/>
  <c r="P763" i="41" s="1"/>
  <c r="T763" i="41"/>
  <c r="S763" i="41" s="1"/>
  <c r="O764" i="41"/>
  <c r="P764" i="41" s="1"/>
  <c r="T764" i="41"/>
  <c r="S764" i="41" s="1"/>
  <c r="O765" i="41"/>
  <c r="P765" i="41" s="1"/>
  <c r="T765" i="41"/>
  <c r="S765" i="41" s="1"/>
  <c r="O766" i="41"/>
  <c r="P766" i="41" s="1"/>
  <c r="T766" i="41"/>
  <c r="S766" i="41" s="1"/>
  <c r="O767" i="41"/>
  <c r="P767" i="41" s="1"/>
  <c r="T767" i="41"/>
  <c r="S767" i="41" s="1"/>
  <c r="O768" i="41"/>
  <c r="P768" i="41" s="1"/>
  <c r="T768" i="41"/>
  <c r="S768" i="41" s="1"/>
  <c r="O769" i="41"/>
  <c r="P769" i="41" s="1"/>
  <c r="T769" i="41"/>
  <c r="S769" i="41" s="1"/>
  <c r="O770" i="41"/>
  <c r="P770" i="41" s="1"/>
  <c r="T770" i="41"/>
  <c r="S770" i="41" s="1"/>
  <c r="O771" i="41"/>
  <c r="P771" i="41" s="1"/>
  <c r="T771" i="41"/>
  <c r="S771" i="41" s="1"/>
  <c r="O772" i="41"/>
  <c r="P772" i="41" s="1"/>
  <c r="T772" i="41"/>
  <c r="S772" i="41" s="1"/>
  <c r="O773" i="41"/>
  <c r="P773" i="41" s="1"/>
  <c r="T773" i="41"/>
  <c r="S773" i="41" s="1"/>
  <c r="O351" i="41"/>
  <c r="P351" i="41" s="1"/>
  <c r="T351" i="41"/>
  <c r="S351" i="41" s="1"/>
  <c r="O352" i="41"/>
  <c r="P352" i="41" s="1"/>
  <c r="T352" i="41"/>
  <c r="S352" i="41" s="1"/>
  <c r="O339" i="41"/>
  <c r="P339" i="41" s="1"/>
  <c r="T339" i="41"/>
  <c r="S339" i="41" s="1"/>
  <c r="O340" i="41"/>
  <c r="P340" i="41" s="1"/>
  <c r="T340" i="41"/>
  <c r="S340" i="41" s="1"/>
  <c r="O341" i="41"/>
  <c r="P341" i="41" s="1"/>
  <c r="T341" i="41"/>
  <c r="S341" i="41" s="1"/>
  <c r="O342" i="41"/>
  <c r="P342" i="41" s="1"/>
  <c r="T342" i="41"/>
  <c r="S342" i="41" s="1"/>
  <c r="O343" i="41"/>
  <c r="P343" i="41" s="1"/>
  <c r="T343" i="41"/>
  <c r="S343" i="41" s="1"/>
  <c r="O344" i="41"/>
  <c r="P344" i="41" s="1"/>
  <c r="T344" i="41"/>
  <c r="S344" i="41" s="1"/>
  <c r="O345" i="41"/>
  <c r="P345" i="41" s="1"/>
  <c r="T345" i="41"/>
  <c r="S345" i="41" s="1"/>
  <c r="O346" i="41"/>
  <c r="P346" i="41" s="1"/>
  <c r="T346" i="41"/>
  <c r="S346" i="41" s="1"/>
  <c r="O347" i="41"/>
  <c r="P347" i="41" s="1"/>
  <c r="T347" i="41"/>
  <c r="S347" i="41" s="1"/>
  <c r="O348" i="41"/>
  <c r="P348" i="41" s="1"/>
  <c r="T348" i="41"/>
  <c r="S348" i="41" s="1"/>
  <c r="O349" i="41"/>
  <c r="P349" i="41" s="1"/>
  <c r="T349" i="41"/>
  <c r="S349" i="41" s="1"/>
  <c r="O350" i="41"/>
  <c r="P350" i="41" s="1"/>
  <c r="T350" i="41"/>
  <c r="S350" i="41" s="1"/>
  <c r="O192" i="41"/>
  <c r="P192" i="41" s="1"/>
  <c r="T192" i="41"/>
  <c r="S192" i="41" s="1"/>
  <c r="O189" i="41"/>
  <c r="P189" i="41" s="1"/>
  <c r="T189" i="41"/>
  <c r="S189" i="41" s="1"/>
  <c r="O190" i="41"/>
  <c r="P190" i="41" s="1"/>
  <c r="T190" i="41"/>
  <c r="S190" i="41" s="1"/>
  <c r="O191" i="41"/>
  <c r="P191" i="41" s="1"/>
  <c r="T191" i="41"/>
  <c r="S191" i="41" s="1"/>
  <c r="O179" i="41"/>
  <c r="P179" i="41" s="1"/>
  <c r="T179" i="41"/>
  <c r="S179" i="41" s="1"/>
  <c r="O180" i="41"/>
  <c r="P180" i="41" s="1"/>
  <c r="T180" i="41"/>
  <c r="S180" i="41" s="1"/>
  <c r="O181" i="41"/>
  <c r="P181" i="41" s="1"/>
  <c r="T181" i="41"/>
  <c r="S181" i="41" s="1"/>
  <c r="O182" i="41"/>
  <c r="P182" i="41" s="1"/>
  <c r="T182" i="41"/>
  <c r="S182" i="41" s="1"/>
  <c r="O183" i="41"/>
  <c r="P183" i="41" s="1"/>
  <c r="T183" i="41"/>
  <c r="S183" i="41" s="1"/>
  <c r="O184" i="41"/>
  <c r="P184" i="41" s="1"/>
  <c r="T184" i="41"/>
  <c r="S184" i="41" s="1"/>
  <c r="O185" i="41"/>
  <c r="P185" i="41" s="1"/>
  <c r="T185" i="41"/>
  <c r="S185" i="41" s="1"/>
  <c r="O186" i="41"/>
  <c r="P186" i="41" s="1"/>
  <c r="T186" i="41"/>
  <c r="S186" i="41" s="1"/>
  <c r="O187" i="41"/>
  <c r="P187" i="41" s="1"/>
  <c r="T187" i="41"/>
  <c r="S187" i="41" s="1"/>
  <c r="O188" i="41"/>
  <c r="P188" i="41" s="1"/>
  <c r="T188" i="41"/>
  <c r="S188" i="41" s="1"/>
  <c r="T19" i="41"/>
  <c r="S19" i="41" s="1"/>
  <c r="T20" i="41"/>
  <c r="S20" i="41" s="1"/>
  <c r="T15" i="41"/>
  <c r="S15" i="41" s="1"/>
  <c r="T16" i="41"/>
  <c r="S16" i="41" s="1"/>
  <c r="T17" i="41"/>
  <c r="S17" i="41" s="1"/>
  <c r="P18" i="41"/>
  <c r="T18" i="41"/>
  <c r="S18" i="41" s="1"/>
  <c r="P12" i="41"/>
  <c r="T12" i="41"/>
  <c r="S12" i="41" s="1"/>
  <c r="T13" i="41"/>
  <c r="S13" i="41" s="1"/>
  <c r="T14" i="41"/>
  <c r="S14" i="41" s="1"/>
  <c r="T7" i="41"/>
  <c r="S7" i="41" s="1"/>
  <c r="T8" i="41"/>
  <c r="S8" i="41" s="1"/>
  <c r="T9" i="41"/>
  <c r="S9" i="41" s="1"/>
  <c r="T10" i="41"/>
  <c r="S10" i="41" s="1"/>
  <c r="T11" i="41"/>
  <c r="S11" i="41" s="1"/>
  <c r="T848" i="41" l="1"/>
  <c r="S848" i="41" s="1"/>
  <c r="T846" i="41"/>
  <c r="S846" i="41" s="1"/>
  <c r="T845" i="41"/>
  <c r="S845" i="41" s="1"/>
  <c r="T844" i="41"/>
  <c r="S844" i="41" s="1"/>
  <c r="T821" i="41"/>
  <c r="S821" i="41" s="1"/>
  <c r="T841" i="41"/>
  <c r="S841" i="41" s="1"/>
  <c r="O841" i="41"/>
  <c r="P841" i="41" s="1"/>
  <c r="T840" i="41"/>
  <c r="S840" i="41" s="1"/>
  <c r="O840" i="41"/>
  <c r="P840" i="41" s="1"/>
  <c r="T839" i="41"/>
  <c r="S839" i="41" s="1"/>
  <c r="O839" i="41"/>
  <c r="P839" i="41" s="1"/>
  <c r="T838" i="41"/>
  <c r="S838" i="41" s="1"/>
  <c r="O838" i="41"/>
  <c r="P838" i="41" s="1"/>
  <c r="T837" i="41"/>
  <c r="S837" i="41" s="1"/>
  <c r="O837" i="41"/>
  <c r="P837" i="41" s="1"/>
  <c r="T822" i="41"/>
  <c r="S822" i="41" s="1"/>
  <c r="O822" i="41"/>
  <c r="P822" i="41" s="1"/>
  <c r="T799" i="41"/>
  <c r="S799" i="41" s="1"/>
  <c r="O799" i="41"/>
  <c r="P799" i="41" s="1"/>
  <c r="T798" i="41"/>
  <c r="S798" i="41" s="1"/>
  <c r="O798" i="41"/>
  <c r="P798" i="41" s="1"/>
  <c r="T797" i="41"/>
  <c r="S797" i="41" s="1"/>
  <c r="O797" i="41"/>
  <c r="P797" i="41" s="1"/>
  <c r="T796" i="41"/>
  <c r="S796" i="41" s="1"/>
  <c r="O796" i="41"/>
  <c r="P796" i="41" s="1"/>
  <c r="T795" i="41"/>
  <c r="S795" i="41" s="1"/>
  <c r="O795" i="41"/>
  <c r="P795" i="41" s="1"/>
  <c r="T780" i="41"/>
  <c r="S780" i="41" s="1"/>
  <c r="O780" i="41"/>
  <c r="P780" i="41" s="1"/>
  <c r="T757" i="41"/>
  <c r="S757" i="41" s="1"/>
  <c r="T778" i="41"/>
  <c r="S778" i="41" s="1"/>
  <c r="O778" i="41"/>
  <c r="P778" i="41" s="1"/>
  <c r="T777" i="41"/>
  <c r="S777" i="41" s="1"/>
  <c r="O777" i="41"/>
  <c r="P777" i="41" s="1"/>
  <c r="T776" i="41"/>
  <c r="S776" i="41" s="1"/>
  <c r="O776" i="41"/>
  <c r="P776" i="41" s="1"/>
  <c r="T775" i="41"/>
  <c r="S775" i="41" s="1"/>
  <c r="O775" i="41"/>
  <c r="P775" i="41" s="1"/>
  <c r="T759" i="41"/>
  <c r="S759" i="41" s="1"/>
  <c r="O759" i="41"/>
  <c r="P759" i="41" s="1"/>
  <c r="T758" i="41"/>
  <c r="S758" i="41" s="1"/>
  <c r="T655" i="41"/>
  <c r="S655" i="41" s="1"/>
  <c r="T656" i="41"/>
  <c r="S656" i="41" s="1"/>
  <c r="T553" i="41"/>
  <c r="S553" i="41" s="1"/>
  <c r="T554" i="41"/>
  <c r="S554" i="41" s="1"/>
  <c r="T552" i="41"/>
  <c r="S552" i="41" s="1"/>
  <c r="T551" i="41"/>
  <c r="S551" i="41" s="1"/>
  <c r="T550" i="41"/>
  <c r="S550" i="41" s="1"/>
  <c r="T549" i="41"/>
  <c r="S549" i="41" s="1"/>
  <c r="T548" i="41"/>
  <c r="S548" i="41" s="1"/>
  <c r="O548" i="41"/>
  <c r="P548" i="41" s="1"/>
  <c r="T547" i="41"/>
  <c r="S547" i="41" s="1"/>
  <c r="O547" i="41"/>
  <c r="P547" i="41" s="1"/>
  <c r="T546" i="41"/>
  <c r="S546" i="41" s="1"/>
  <c r="O546" i="41"/>
  <c r="P546" i="41" s="1"/>
  <c r="T545" i="41"/>
  <c r="S545" i="41" s="1"/>
  <c r="O545" i="41"/>
  <c r="P545" i="41" s="1"/>
  <c r="T544" i="41"/>
  <c r="S544" i="41" s="1"/>
  <c r="O544" i="41"/>
  <c r="P544" i="41" s="1"/>
  <c r="T529" i="41"/>
  <c r="S529" i="41" s="1"/>
  <c r="O529" i="41"/>
  <c r="P529" i="41" s="1"/>
  <c r="T528" i="41"/>
  <c r="S528" i="41" s="1"/>
  <c r="T527" i="41"/>
  <c r="S527" i="41" s="1"/>
  <c r="O527" i="41"/>
  <c r="P527" i="41" s="1"/>
  <c r="T526" i="41"/>
  <c r="S526" i="41" s="1"/>
  <c r="O526" i="41"/>
  <c r="P526" i="41" s="1"/>
  <c r="T525" i="41"/>
  <c r="S525" i="41" s="1"/>
  <c r="O525" i="41"/>
  <c r="P525" i="41" s="1"/>
  <c r="T524" i="41"/>
  <c r="S524" i="41" s="1"/>
  <c r="O524" i="41"/>
  <c r="P524" i="41" s="1"/>
  <c r="T523" i="41"/>
  <c r="S523" i="41" s="1"/>
  <c r="O523" i="41"/>
  <c r="P523" i="41" s="1"/>
  <c r="T508" i="41"/>
  <c r="S508" i="41" s="1"/>
  <c r="O508" i="41"/>
  <c r="P508" i="41" s="1"/>
  <c r="T507" i="41"/>
  <c r="S507" i="41" s="1"/>
  <c r="T505" i="41"/>
  <c r="S505" i="41" s="1"/>
  <c r="T504" i="41"/>
  <c r="S504" i="41" s="1"/>
  <c r="T503" i="41"/>
  <c r="S503" i="41" s="1"/>
  <c r="T502" i="41"/>
  <c r="S502" i="41" s="1"/>
  <c r="T501" i="41"/>
  <c r="S501" i="41" s="1"/>
  <c r="T500" i="41"/>
  <c r="S500" i="41" s="1"/>
  <c r="T499" i="41"/>
  <c r="S499" i="41" s="1"/>
  <c r="T498" i="41"/>
  <c r="S498" i="41" s="1"/>
  <c r="T497" i="41"/>
  <c r="S497" i="41" s="1"/>
  <c r="T496" i="41"/>
  <c r="S496" i="41" s="1"/>
  <c r="T495" i="41"/>
  <c r="S495" i="41" s="1"/>
  <c r="T494" i="41"/>
  <c r="S494" i="41" s="1"/>
  <c r="T493" i="41"/>
  <c r="S493" i="41" s="1"/>
  <c r="T492" i="41"/>
  <c r="S492" i="41" s="1"/>
  <c r="T491" i="41"/>
  <c r="S491" i="41" s="1"/>
  <c r="T490" i="41"/>
  <c r="S490" i="41" s="1"/>
  <c r="T489" i="41"/>
  <c r="S489" i="41" s="1"/>
  <c r="T488" i="41"/>
  <c r="S488" i="41" s="1"/>
  <c r="T487" i="41"/>
  <c r="S487" i="41" s="1"/>
  <c r="T486" i="41"/>
  <c r="S486" i="41" s="1"/>
  <c r="T485" i="41"/>
  <c r="S485" i="41" s="1"/>
  <c r="T484" i="41"/>
  <c r="S484" i="41" s="1"/>
  <c r="T483" i="41"/>
  <c r="S483" i="41" s="1"/>
  <c r="T482" i="41"/>
  <c r="S482" i="41" s="1"/>
  <c r="T481" i="41"/>
  <c r="S481" i="41" s="1"/>
  <c r="T480" i="41"/>
  <c r="S480" i="41" s="1"/>
  <c r="T479" i="41"/>
  <c r="S479" i="41" s="1"/>
  <c r="T478" i="41"/>
  <c r="S478" i="41" s="1"/>
  <c r="T477" i="41"/>
  <c r="S477" i="41" s="1"/>
  <c r="T476" i="41"/>
  <c r="S476" i="41" s="1"/>
  <c r="T475" i="41"/>
  <c r="S475" i="41" s="1"/>
  <c r="T474" i="41"/>
  <c r="S474" i="41" s="1"/>
  <c r="T473" i="41"/>
  <c r="S473" i="41" s="1"/>
  <c r="T472" i="41"/>
  <c r="S472" i="41" s="1"/>
  <c r="T471" i="41"/>
  <c r="S471" i="41" s="1"/>
  <c r="T470" i="41"/>
  <c r="S470" i="41" s="1"/>
  <c r="T469" i="41"/>
  <c r="S469" i="41" s="1"/>
  <c r="T468" i="41"/>
  <c r="S468" i="41" s="1"/>
  <c r="T467" i="41"/>
  <c r="S467" i="41" s="1"/>
  <c r="T466" i="41"/>
  <c r="S466" i="41" s="1"/>
  <c r="T465" i="41"/>
  <c r="S465" i="41" s="1"/>
  <c r="T464" i="41"/>
  <c r="S464" i="41" s="1"/>
  <c r="T463" i="41"/>
  <c r="S463" i="41" s="1"/>
  <c r="T462" i="41"/>
  <c r="S462" i="41" s="1"/>
  <c r="T461" i="41"/>
  <c r="S461" i="41" s="1"/>
  <c r="T460" i="41"/>
  <c r="S460" i="41" s="1"/>
  <c r="T459" i="41"/>
  <c r="S459" i="41" s="1"/>
  <c r="T458" i="41"/>
  <c r="S458" i="41" s="1"/>
  <c r="T457" i="41"/>
  <c r="S457" i="41" s="1"/>
  <c r="T456" i="41"/>
  <c r="S456" i="41" s="1"/>
  <c r="T455" i="41"/>
  <c r="S455" i="41" s="1"/>
  <c r="T454" i="41"/>
  <c r="S454" i="41" s="1"/>
  <c r="T453" i="41"/>
  <c r="S453" i="41" s="1"/>
  <c r="T452" i="41"/>
  <c r="S452" i="41" s="1"/>
  <c r="T451" i="41"/>
  <c r="S451" i="41" s="1"/>
  <c r="T450" i="41"/>
  <c r="S450" i="41" s="1"/>
  <c r="T449" i="41"/>
  <c r="S449" i="41" s="1"/>
  <c r="T448" i="41"/>
  <c r="S448" i="41" s="1"/>
  <c r="T447" i="41"/>
  <c r="S447" i="41" s="1"/>
  <c r="T446" i="41"/>
  <c r="S446" i="41" s="1"/>
  <c r="T445" i="41"/>
  <c r="S445" i="41" s="1"/>
  <c r="O445" i="41"/>
  <c r="P445" i="41" s="1"/>
  <c r="T444" i="41"/>
  <c r="S444" i="41" s="1"/>
  <c r="O444" i="41"/>
  <c r="P444" i="41" s="1"/>
  <c r="T443" i="41"/>
  <c r="S443" i="41" s="1"/>
  <c r="O443" i="41"/>
  <c r="P443" i="41" s="1"/>
  <c r="T442" i="41"/>
  <c r="S442" i="41" s="1"/>
  <c r="O442" i="41"/>
  <c r="P442" i="41" s="1"/>
  <c r="T441" i="41"/>
  <c r="S441" i="41" s="1"/>
  <c r="O441" i="41"/>
  <c r="P441" i="41" s="1"/>
  <c r="T426" i="41"/>
  <c r="S426" i="41" s="1"/>
  <c r="O426" i="41"/>
  <c r="P426" i="41" s="1"/>
  <c r="T425" i="41"/>
  <c r="S425" i="41" s="1"/>
  <c r="T424" i="41"/>
  <c r="S424" i="41" s="1"/>
  <c r="T423" i="41"/>
  <c r="S423" i="41" s="1"/>
  <c r="T422" i="41"/>
  <c r="S422" i="41" s="1"/>
  <c r="O422" i="41"/>
  <c r="P422" i="41" s="1"/>
  <c r="T421" i="41"/>
  <c r="S421" i="41" s="1"/>
  <c r="O421" i="41"/>
  <c r="P421" i="41" s="1"/>
  <c r="T420" i="41"/>
  <c r="S420" i="41" s="1"/>
  <c r="O420" i="41"/>
  <c r="P420" i="41" s="1"/>
  <c r="T419" i="41"/>
  <c r="S419" i="41" s="1"/>
  <c r="O419" i="41"/>
  <c r="P419" i="41" s="1"/>
  <c r="T418" i="41"/>
  <c r="S418" i="41" s="1"/>
  <c r="O418" i="41"/>
  <c r="P418" i="41" s="1"/>
  <c r="T403" i="41"/>
  <c r="S403" i="41" s="1"/>
  <c r="O403" i="41"/>
  <c r="P403" i="41" s="1"/>
  <c r="T401" i="41"/>
  <c r="S401" i="41" s="1"/>
  <c r="T380" i="41"/>
  <c r="S380" i="41" s="1"/>
  <c r="O400" i="41"/>
  <c r="P400" i="41" s="1"/>
  <c r="O399" i="41"/>
  <c r="P399" i="41" s="1"/>
  <c r="O398" i="41"/>
  <c r="P398" i="41" s="1"/>
  <c r="O397" i="41"/>
  <c r="P397" i="41" s="1"/>
  <c r="O396" i="41"/>
  <c r="P396" i="41" s="1"/>
  <c r="T381" i="41"/>
  <c r="S381" i="41" s="1"/>
  <c r="O381" i="41"/>
  <c r="P381" i="41" s="1"/>
  <c r="T379" i="41"/>
  <c r="S379" i="41" s="1"/>
  <c r="T378" i="41"/>
  <c r="S378" i="41" s="1"/>
  <c r="O378" i="41"/>
  <c r="P378" i="41" s="1"/>
  <c r="T377" i="41"/>
  <c r="S377" i="41" s="1"/>
  <c r="O377" i="41"/>
  <c r="P377" i="41" s="1"/>
  <c r="T376" i="41"/>
  <c r="S376" i="41" s="1"/>
  <c r="O376" i="41"/>
  <c r="P376" i="41" s="1"/>
  <c r="T375" i="41"/>
  <c r="S375" i="41" s="1"/>
  <c r="O375" i="41"/>
  <c r="P375" i="41" s="1"/>
  <c r="T374" i="41"/>
  <c r="S374" i="41" s="1"/>
  <c r="O374" i="41"/>
  <c r="P374" i="41" s="1"/>
  <c r="T359" i="41"/>
  <c r="S359" i="41" s="1"/>
  <c r="O359" i="41"/>
  <c r="P359" i="41" s="1"/>
  <c r="T358" i="41"/>
  <c r="S358" i="41" s="1"/>
  <c r="T357" i="41"/>
  <c r="S357" i="41" s="1"/>
  <c r="O357" i="41"/>
  <c r="P357" i="41" s="1"/>
  <c r="T356" i="41"/>
  <c r="S356" i="41" s="1"/>
  <c r="O356" i="41"/>
  <c r="P356" i="41" s="1"/>
  <c r="T355" i="41"/>
  <c r="S355" i="41" s="1"/>
  <c r="O355" i="41"/>
  <c r="P355" i="41" s="1"/>
  <c r="T354" i="41"/>
  <c r="S354" i="41" s="1"/>
  <c r="O354" i="41"/>
  <c r="P354" i="41" s="1"/>
  <c r="T353" i="41"/>
  <c r="S353" i="41" s="1"/>
  <c r="O353" i="41"/>
  <c r="P353" i="41" s="1"/>
  <c r="T338" i="41"/>
  <c r="S338" i="41" s="1"/>
  <c r="O338" i="41"/>
  <c r="P338" i="41" s="1"/>
  <c r="T337" i="41"/>
  <c r="S337" i="41" s="1"/>
  <c r="T336" i="41"/>
  <c r="S336" i="41" s="1"/>
  <c r="T292" i="41"/>
  <c r="S292" i="41" s="1"/>
  <c r="T334" i="41"/>
  <c r="S334" i="41" s="1"/>
  <c r="O334" i="41"/>
  <c r="P334" i="41" s="1"/>
  <c r="T333" i="41"/>
  <c r="S333" i="41" s="1"/>
  <c r="O333" i="41"/>
  <c r="P333" i="41" s="1"/>
  <c r="T332" i="41"/>
  <c r="S332" i="41" s="1"/>
  <c r="O332" i="41"/>
  <c r="P332" i="41" s="1"/>
  <c r="T331" i="41"/>
  <c r="S331" i="41" s="1"/>
  <c r="O331" i="41"/>
  <c r="P331" i="41" s="1"/>
  <c r="T330" i="41"/>
  <c r="S330" i="41" s="1"/>
  <c r="O330" i="41"/>
  <c r="P330" i="41" s="1"/>
  <c r="T315" i="41"/>
  <c r="S315" i="41" s="1"/>
  <c r="O315" i="41"/>
  <c r="P315" i="41" s="1"/>
  <c r="T314" i="41"/>
  <c r="S314" i="41" s="1"/>
  <c r="T291" i="41"/>
  <c r="S291" i="41" s="1"/>
  <c r="O291" i="41"/>
  <c r="P291" i="41" s="1"/>
  <c r="T290" i="41"/>
  <c r="S290" i="41" s="1"/>
  <c r="O290" i="41"/>
  <c r="P290" i="41" s="1"/>
  <c r="T289" i="41"/>
  <c r="S289" i="41" s="1"/>
  <c r="O289" i="41"/>
  <c r="P289" i="41" s="1"/>
  <c r="T288" i="41"/>
  <c r="S288" i="41" s="1"/>
  <c r="O288" i="41"/>
  <c r="P288" i="41" s="1"/>
  <c r="T287" i="41"/>
  <c r="S287" i="41" s="1"/>
  <c r="O287" i="41"/>
  <c r="P287" i="41" s="1"/>
  <c r="T272" i="41"/>
  <c r="S272" i="41" s="1"/>
  <c r="O272" i="41"/>
  <c r="P272" i="41" s="1"/>
  <c r="T271" i="41"/>
  <c r="S271" i="41" s="1"/>
  <c r="T270" i="41"/>
  <c r="S270" i="41" s="1"/>
  <c r="O270" i="41"/>
  <c r="P270" i="41" s="1"/>
  <c r="T269" i="41"/>
  <c r="S269" i="41" s="1"/>
  <c r="O269" i="41"/>
  <c r="P269" i="41" s="1"/>
  <c r="T268" i="41"/>
  <c r="S268" i="41" s="1"/>
  <c r="O268" i="41"/>
  <c r="P268" i="41" s="1"/>
  <c r="T267" i="41"/>
  <c r="S267" i="41" s="1"/>
  <c r="O267" i="41"/>
  <c r="P267" i="41" s="1"/>
  <c r="T266" i="41"/>
  <c r="S266" i="41" s="1"/>
  <c r="O266" i="41"/>
  <c r="P266" i="41" s="1"/>
  <c r="T251" i="41"/>
  <c r="S251" i="41" s="1"/>
  <c r="O251" i="41"/>
  <c r="P251" i="41" s="1"/>
  <c r="T250" i="41"/>
  <c r="S250" i="41" s="1"/>
  <c r="T248" i="41"/>
  <c r="S248" i="41" s="1"/>
  <c r="O248" i="41"/>
  <c r="P248" i="41" s="1"/>
  <c r="T247" i="41"/>
  <c r="S247" i="41" s="1"/>
  <c r="O247" i="41"/>
  <c r="P247" i="41" s="1"/>
  <c r="T246" i="41"/>
  <c r="S246" i="41" s="1"/>
  <c r="O246" i="41"/>
  <c r="P246" i="41" s="1"/>
  <c r="T245" i="41"/>
  <c r="S245" i="41" s="1"/>
  <c r="O245" i="41"/>
  <c r="P245" i="41" s="1"/>
  <c r="T244" i="41"/>
  <c r="S244" i="41" s="1"/>
  <c r="O244" i="41"/>
  <c r="P244" i="41" s="1"/>
  <c r="T228" i="41"/>
  <c r="S228" i="41" s="1"/>
  <c r="T227" i="41"/>
  <c r="S227" i="41" s="1"/>
  <c r="O227" i="41"/>
  <c r="P227" i="41" s="1"/>
  <c r="T226" i="41"/>
  <c r="S226" i="41" s="1"/>
  <c r="O226" i="41"/>
  <c r="P226" i="41" s="1"/>
  <c r="T225" i="41"/>
  <c r="S225" i="41" s="1"/>
  <c r="O225" i="41"/>
  <c r="P225" i="41" s="1"/>
  <c r="T224" i="41"/>
  <c r="S224" i="41" s="1"/>
  <c r="O224" i="41"/>
  <c r="P224" i="41" s="1"/>
  <c r="T223" i="41"/>
  <c r="S223" i="41" s="1"/>
  <c r="O223" i="41"/>
  <c r="P223" i="41" s="1"/>
  <c r="T208" i="41"/>
  <c r="S208" i="41" s="1"/>
  <c r="O208" i="41"/>
  <c r="P208" i="41" s="1"/>
  <c r="T207" i="41"/>
  <c r="S207" i="41" s="1"/>
  <c r="T206" i="41"/>
  <c r="S206" i="41" s="1"/>
  <c r="T205" i="41"/>
  <c r="S205" i="41" s="1"/>
  <c r="T204" i="41"/>
  <c r="S204" i="41" s="1"/>
  <c r="T203" i="41"/>
  <c r="S203" i="41" s="1"/>
  <c r="T202" i="41"/>
  <c r="S202" i="41" s="1"/>
  <c r="T201" i="41"/>
  <c r="S201" i="41" s="1"/>
  <c r="T200" i="41"/>
  <c r="S200" i="41" s="1"/>
  <c r="T199" i="41"/>
  <c r="S199" i="41" s="1"/>
  <c r="T198" i="41"/>
  <c r="S198" i="41" s="1"/>
  <c r="T197" i="41"/>
  <c r="S197" i="41" s="1"/>
  <c r="O197" i="41"/>
  <c r="P197" i="41" s="1"/>
  <c r="T196" i="41"/>
  <c r="S196" i="41" s="1"/>
  <c r="O196" i="41"/>
  <c r="P196" i="41" s="1"/>
  <c r="T195" i="41"/>
  <c r="S195" i="41" s="1"/>
  <c r="O195" i="41"/>
  <c r="P195" i="41" s="1"/>
  <c r="T194" i="41"/>
  <c r="S194" i="41" s="1"/>
  <c r="O194" i="41"/>
  <c r="P194" i="41" s="1"/>
  <c r="T193" i="41"/>
  <c r="S193" i="41" s="1"/>
  <c r="O193" i="41"/>
  <c r="P193" i="41" s="1"/>
  <c r="T178" i="41"/>
  <c r="S178" i="41" s="1"/>
  <c r="O178" i="41"/>
  <c r="P178" i="41" s="1"/>
  <c r="T177" i="41"/>
  <c r="S177" i="41" s="1"/>
  <c r="T175" i="41"/>
  <c r="S175" i="41" s="1"/>
  <c r="O175" i="41"/>
  <c r="P175" i="41" s="1"/>
  <c r="T174" i="41"/>
  <c r="S174" i="41" s="1"/>
  <c r="O174" i="41"/>
  <c r="P174" i="41" s="1"/>
  <c r="T173" i="41"/>
  <c r="S173" i="41" s="1"/>
  <c r="O173" i="41"/>
  <c r="P173" i="41" s="1"/>
  <c r="T172" i="41"/>
  <c r="S172" i="41" s="1"/>
  <c r="O172" i="41"/>
  <c r="P172" i="41" s="1"/>
  <c r="T171" i="41"/>
  <c r="S171" i="41" s="1"/>
  <c r="O171" i="41"/>
  <c r="P171" i="41" s="1"/>
  <c r="T156" i="41"/>
  <c r="S156" i="41" s="1"/>
  <c r="T155" i="41"/>
  <c r="S155" i="41" s="1"/>
  <c r="T154" i="41"/>
  <c r="S154" i="41" s="1"/>
  <c r="O154" i="41"/>
  <c r="P154" i="41" s="1"/>
  <c r="T153" i="41"/>
  <c r="S153" i="41" s="1"/>
  <c r="O153" i="41"/>
  <c r="P153" i="41" s="1"/>
  <c r="T152" i="41"/>
  <c r="S152" i="41" s="1"/>
  <c r="O152" i="41"/>
  <c r="P152" i="41" s="1"/>
  <c r="T151" i="41"/>
  <c r="S151" i="41" s="1"/>
  <c r="O151" i="41"/>
  <c r="P151" i="41" s="1"/>
  <c r="T135" i="41"/>
  <c r="S135" i="41" s="1"/>
  <c r="O135" i="41"/>
  <c r="P135" i="41" s="1"/>
  <c r="T134" i="41"/>
  <c r="S134" i="41" s="1"/>
  <c r="T133" i="41"/>
  <c r="S133" i="41" s="1"/>
  <c r="O133" i="41"/>
  <c r="P133" i="41" s="1"/>
  <c r="T132" i="41"/>
  <c r="S132" i="41" s="1"/>
  <c r="O132" i="41"/>
  <c r="P132" i="41" s="1"/>
  <c r="T131" i="41"/>
  <c r="S131" i="41" s="1"/>
  <c r="O131" i="41"/>
  <c r="P131" i="41" s="1"/>
  <c r="T130" i="41"/>
  <c r="S130" i="41" s="1"/>
  <c r="O130" i="41"/>
  <c r="P130" i="41" s="1"/>
  <c r="O114" i="41"/>
  <c r="P114" i="41" s="1"/>
  <c r="T113" i="41"/>
  <c r="S113" i="41" s="1"/>
  <c r="T112" i="41"/>
  <c r="S112" i="41" s="1"/>
  <c r="O112" i="41"/>
  <c r="P112" i="41" s="1"/>
  <c r="T111" i="41"/>
  <c r="S111" i="41" s="1"/>
  <c r="O111" i="41"/>
  <c r="P111" i="41" s="1"/>
  <c r="T110" i="41"/>
  <c r="S110" i="41" s="1"/>
  <c r="O110" i="41"/>
  <c r="P110" i="41" s="1"/>
  <c r="T109" i="41"/>
  <c r="S109" i="41" s="1"/>
  <c r="O109" i="41"/>
  <c r="P109" i="41" s="1"/>
  <c r="T108" i="41"/>
  <c r="S108" i="41" s="1"/>
  <c r="O108" i="41"/>
  <c r="P108" i="41" s="1"/>
  <c r="T93" i="41"/>
  <c r="S93" i="41" s="1"/>
  <c r="O93" i="41"/>
  <c r="P93" i="41" s="1"/>
  <c r="T92" i="41"/>
  <c r="S92" i="41" s="1"/>
  <c r="T91" i="41"/>
  <c r="S91" i="41" s="1"/>
  <c r="O91" i="41"/>
  <c r="P91" i="41" s="1"/>
  <c r="T90" i="41"/>
  <c r="S90" i="41" s="1"/>
  <c r="O90" i="41"/>
  <c r="P90" i="41" s="1"/>
  <c r="T89" i="41"/>
  <c r="S89" i="41" s="1"/>
  <c r="O89" i="41"/>
  <c r="P89" i="41" s="1"/>
  <c r="T88" i="41"/>
  <c r="S88" i="41" s="1"/>
  <c r="O88" i="41"/>
  <c r="P88" i="41" s="1"/>
  <c r="T87" i="41"/>
  <c r="S87" i="41" s="1"/>
  <c r="O87" i="41"/>
  <c r="P87" i="41" s="1"/>
  <c r="T72" i="41"/>
  <c r="S72" i="41" s="1"/>
  <c r="O72" i="41"/>
  <c r="P72" i="41" s="1"/>
  <c r="T71" i="41"/>
  <c r="S71" i="41" s="1"/>
  <c r="T70" i="41"/>
  <c r="S70" i="41" s="1"/>
  <c r="O70" i="41"/>
  <c r="P70" i="41" s="1"/>
  <c r="T69" i="41"/>
  <c r="S69" i="41" s="1"/>
  <c r="O69" i="41"/>
  <c r="P69" i="41" s="1"/>
  <c r="T68" i="41"/>
  <c r="S68" i="41" s="1"/>
  <c r="O68" i="41"/>
  <c r="P68" i="41" s="1"/>
  <c r="T67" i="41"/>
  <c r="S67" i="41" s="1"/>
  <c r="O67" i="41"/>
  <c r="P67" i="41" s="1"/>
  <c r="T66" i="41"/>
  <c r="S66" i="41" s="1"/>
  <c r="O66" i="41"/>
  <c r="P66" i="41" s="1"/>
  <c r="T51" i="41"/>
  <c r="S51" i="41" s="1"/>
  <c r="O51" i="41"/>
  <c r="P51" i="41" s="1"/>
  <c r="T50" i="41"/>
  <c r="S50" i="41" s="1"/>
  <c r="T49" i="41"/>
  <c r="S49" i="41" s="1"/>
  <c r="T48" i="41"/>
  <c r="S48" i="41" s="1"/>
  <c r="O48" i="41"/>
  <c r="P48" i="41" s="1"/>
  <c r="T47" i="41"/>
  <c r="S47" i="41" s="1"/>
  <c r="O47" i="41"/>
  <c r="P47" i="41" s="1"/>
  <c r="T46" i="41"/>
  <c r="S46" i="41" s="1"/>
  <c r="O46" i="41"/>
  <c r="P46" i="41" s="1"/>
  <c r="T45" i="41"/>
  <c r="S45" i="41" s="1"/>
  <c r="O45" i="41"/>
  <c r="P45" i="41" s="1"/>
  <c r="T44" i="41"/>
  <c r="S44" i="41" s="1"/>
  <c r="O44" i="41"/>
  <c r="P44" i="41" s="1"/>
  <c r="T29" i="41"/>
  <c r="S29" i="41" s="1"/>
  <c r="O29" i="41"/>
  <c r="P29" i="41" s="1"/>
  <c r="T28" i="41"/>
  <c r="S28" i="41" s="1"/>
  <c r="T27" i="41"/>
  <c r="S27" i="41" s="1"/>
  <c r="T26" i="41"/>
  <c r="S26" i="41" s="1"/>
  <c r="T25" i="41"/>
  <c r="S25" i="41" s="1"/>
  <c r="T24" i="41"/>
  <c r="S24" i="41" s="1"/>
  <c r="T23" i="41"/>
  <c r="S23" i="41" s="1"/>
  <c r="T22" i="41"/>
  <c r="S22" i="41" s="1"/>
  <c r="T21" i="41"/>
  <c r="S21" i="41" s="1"/>
  <c r="T6" i="41"/>
  <c r="S6" i="41" s="1"/>
  <c r="O6" i="41"/>
  <c r="P6" i="41" s="1"/>
  <c r="F18" i="36"/>
  <c r="F13" i="36"/>
  <c r="B5" i="36"/>
  <c r="A1" i="36"/>
  <c r="U33" i="37"/>
  <c r="T862" i="41" s="1"/>
  <c r="S862" i="41" s="1"/>
  <c r="S33" i="37"/>
  <c r="T850" i="41" s="1"/>
  <c r="S850" i="41" s="1"/>
  <c r="Q33" i="37"/>
  <c r="T861" i="41" s="1"/>
  <c r="S861" i="41" s="1"/>
  <c r="O33" i="37"/>
  <c r="T860" i="41" s="1"/>
  <c r="S860" i="41" s="1"/>
  <c r="N33" i="37"/>
  <c r="T859" i="41" s="1"/>
  <c r="S859" i="41" s="1"/>
  <c r="M33" i="37"/>
  <c r="T858" i="41" s="1"/>
  <c r="S858" i="41" s="1"/>
  <c r="L33" i="37"/>
  <c r="T857" i="41" s="1"/>
  <c r="S857" i="41" s="1"/>
  <c r="K33" i="37"/>
  <c r="T856" i="41" s="1"/>
  <c r="S856" i="41" s="1"/>
  <c r="I33" i="37"/>
  <c r="T855" i="41" s="1"/>
  <c r="S855" i="41" s="1"/>
  <c r="H33" i="37"/>
  <c r="T854" i="41" s="1"/>
  <c r="S854" i="41" s="1"/>
  <c r="G33" i="37"/>
  <c r="T853" i="41" s="1"/>
  <c r="S853" i="41" s="1"/>
  <c r="F33" i="37"/>
  <c r="T852" i="41" s="1"/>
  <c r="S852" i="41" s="1"/>
  <c r="E33" i="37"/>
  <c r="T851" i="41" s="1"/>
  <c r="S851" i="41" s="1"/>
  <c r="C33" i="37"/>
  <c r="C24" i="6" s="1"/>
  <c r="T402" i="41" s="1"/>
  <c r="S402" i="41" s="1"/>
  <c r="J32" i="37"/>
  <c r="P32" i="37" s="1"/>
  <c r="R32" i="37" s="1"/>
  <c r="T32" i="37" s="1"/>
  <c r="J31" i="37"/>
  <c r="P31" i="37" s="1"/>
  <c r="R31" i="37" s="1"/>
  <c r="T31" i="37" s="1"/>
  <c r="J30" i="37"/>
  <c r="P30" i="37" s="1"/>
  <c r="R30" i="37" s="1"/>
  <c r="T30" i="37" s="1"/>
  <c r="J29" i="37"/>
  <c r="P29" i="37" s="1"/>
  <c r="R29" i="37" s="1"/>
  <c r="T29" i="37" s="1"/>
  <c r="J28" i="37"/>
  <c r="P28" i="37" s="1"/>
  <c r="R28" i="37" s="1"/>
  <c r="T28" i="37" s="1"/>
  <c r="J27" i="37"/>
  <c r="P27" i="37" s="1"/>
  <c r="R27" i="37" s="1"/>
  <c r="T27" i="37" s="1"/>
  <c r="J21" i="37"/>
  <c r="P21" i="37" s="1"/>
  <c r="R21" i="37" s="1"/>
  <c r="T21" i="37" s="1"/>
  <c r="J19" i="37"/>
  <c r="P19" i="37" s="1"/>
  <c r="F18" i="37"/>
  <c r="G18" i="37" s="1"/>
  <c r="H18" i="37" s="1"/>
  <c r="I18" i="37" s="1"/>
  <c r="E6" i="37"/>
  <c r="C35" i="30"/>
  <c r="T847" i="41" s="1"/>
  <c r="S847" i="41" s="1"/>
  <c r="C20" i="30"/>
  <c r="B5" i="30"/>
  <c r="A1" i="30"/>
  <c r="F59" i="22"/>
  <c r="E59" i="22"/>
  <c r="C31" i="3"/>
  <c r="E29" i="3" s="1"/>
  <c r="F29" i="3" s="1"/>
  <c r="C59" i="22"/>
  <c r="D28" i="4"/>
  <c r="G58" i="22"/>
  <c r="G57" i="22"/>
  <c r="G56" i="22"/>
  <c r="G55" i="22"/>
  <c r="F31" i="22"/>
  <c r="E31" i="22"/>
  <c r="C28" i="3"/>
  <c r="E26" i="3" s="1"/>
  <c r="F26" i="3" s="1"/>
  <c r="C31" i="22"/>
  <c r="G30" i="22"/>
  <c r="G29" i="22"/>
  <c r="G28" i="22"/>
  <c r="G27" i="22"/>
  <c r="D5" i="22"/>
  <c r="A5" i="22"/>
  <c r="A1" i="22"/>
  <c r="H72" i="4"/>
  <c r="G72" i="4"/>
  <c r="C38" i="4" s="1"/>
  <c r="E37" i="4" s="1"/>
  <c r="F37" i="4" s="1"/>
  <c r="F72" i="4"/>
  <c r="C15" i="4" s="1"/>
  <c r="E72" i="4"/>
  <c r="C12" i="4" s="1"/>
  <c r="D72" i="4"/>
  <c r="C35" i="4" s="1"/>
  <c r="E34" i="4" s="1"/>
  <c r="F34" i="4" s="1"/>
  <c r="C72" i="4"/>
  <c r="C32" i="4" s="1"/>
  <c r="E30" i="4" s="1"/>
  <c r="F30" i="4" s="1"/>
  <c r="C41" i="4"/>
  <c r="E40" i="4" s="1"/>
  <c r="F40" i="4" s="1"/>
  <c r="D24" i="4"/>
  <c r="D9" i="4"/>
  <c r="C9" i="4"/>
  <c r="B5" i="4"/>
  <c r="A5" i="4"/>
  <c r="A1" i="4"/>
  <c r="H22" i="29"/>
  <c r="G22" i="29"/>
  <c r="F22" i="29"/>
  <c r="E22" i="29"/>
  <c r="D22" i="29"/>
  <c r="C22" i="29"/>
  <c r="I21" i="29"/>
  <c r="I20" i="29"/>
  <c r="I19" i="29"/>
  <c r="T249" i="41" s="1"/>
  <c r="S249" i="41" s="1"/>
  <c r="I18" i="29"/>
  <c r="H16" i="29"/>
  <c r="G16" i="29"/>
  <c r="F16" i="29"/>
  <c r="E16" i="29"/>
  <c r="E23" i="29" s="1"/>
  <c r="D16" i="29"/>
  <c r="C16" i="29"/>
  <c r="C23" i="29" s="1"/>
  <c r="B16" i="29"/>
  <c r="B23" i="29" s="1"/>
  <c r="I15" i="29"/>
  <c r="I14" i="29"/>
  <c r="I13" i="29"/>
  <c r="I12" i="29"/>
  <c r="I11" i="29"/>
  <c r="B5" i="29"/>
  <c r="A1" i="29"/>
  <c r="G60" i="6"/>
  <c r="C28" i="6" s="1"/>
  <c r="E27" i="6" s="1"/>
  <c r="F27" i="6" s="1"/>
  <c r="F60" i="6"/>
  <c r="C15" i="6" s="1"/>
  <c r="E14" i="6" s="1"/>
  <c r="F14" i="6" s="1"/>
  <c r="E60" i="6"/>
  <c r="C23" i="6" s="1"/>
  <c r="D60" i="6"/>
  <c r="C18" i="6" s="1"/>
  <c r="E17" i="6" s="1"/>
  <c r="F17" i="6" s="1"/>
  <c r="C60" i="6"/>
  <c r="C12" i="6" s="1"/>
  <c r="E11" i="6" s="1"/>
  <c r="F11" i="6" s="1"/>
  <c r="E26" i="6"/>
  <c r="F26" i="6" s="1"/>
  <c r="E10" i="6"/>
  <c r="F10" i="6" s="1"/>
  <c r="B5" i="6"/>
  <c r="A5" i="6"/>
  <c r="A1" i="6"/>
  <c r="H63" i="3"/>
  <c r="C34" i="3" s="1"/>
  <c r="E32" i="3" s="1"/>
  <c r="F32" i="3" s="1"/>
  <c r="G63" i="3"/>
  <c r="C19" i="3" s="1"/>
  <c r="E17" i="3" s="1"/>
  <c r="F17" i="3" s="1"/>
  <c r="F63" i="3"/>
  <c r="C15" i="3" s="1"/>
  <c r="E13" i="3" s="1"/>
  <c r="F13" i="3" s="1"/>
  <c r="E63" i="3"/>
  <c r="C25" i="3" s="1"/>
  <c r="E23" i="3" s="1"/>
  <c r="F23" i="3" s="1"/>
  <c r="D63" i="3"/>
  <c r="C22" i="3" s="1"/>
  <c r="E20" i="3" s="1"/>
  <c r="F20" i="3" s="1"/>
  <c r="C63" i="3"/>
  <c r="C10" i="3" s="1"/>
  <c r="E10" i="3" s="1"/>
  <c r="F10" i="3" s="1"/>
  <c r="C40" i="3"/>
  <c r="C37" i="6" s="1"/>
  <c r="D35" i="3"/>
  <c r="E16" i="3"/>
  <c r="F16" i="3" s="1"/>
  <c r="E12" i="3"/>
  <c r="F12" i="3" s="1"/>
  <c r="E11" i="3"/>
  <c r="F11" i="3" s="1"/>
  <c r="C9" i="3"/>
  <c r="B5" i="3"/>
  <c r="A5" i="3"/>
  <c r="A1" i="3"/>
  <c r="I77" i="2"/>
  <c r="C34" i="2" s="1"/>
  <c r="E32" i="2" s="1"/>
  <c r="F32" i="2" s="1"/>
  <c r="H77" i="2"/>
  <c r="C31" i="2" s="1"/>
  <c r="E29" i="2" s="1"/>
  <c r="F29" i="2" s="1"/>
  <c r="G77" i="2"/>
  <c r="C20" i="2" s="1"/>
  <c r="E18" i="2" s="1"/>
  <c r="F18" i="2" s="1"/>
  <c r="F77" i="2"/>
  <c r="C27" i="2" s="1"/>
  <c r="E25" i="2" s="1"/>
  <c r="F25" i="2" s="1"/>
  <c r="E77" i="2"/>
  <c r="C24" i="2" s="1"/>
  <c r="E22" i="2" s="1"/>
  <c r="F22" i="2" s="1"/>
  <c r="D77" i="2"/>
  <c r="C17" i="2" s="1"/>
  <c r="E15" i="2" s="1"/>
  <c r="F15" i="2" s="1"/>
  <c r="E10" i="2"/>
  <c r="F10" i="2" s="1"/>
  <c r="D35" i="2"/>
  <c r="E28" i="2"/>
  <c r="F28" i="2" s="1"/>
  <c r="E14" i="2"/>
  <c r="F14" i="2" s="1"/>
  <c r="A1" i="2"/>
  <c r="A6" i="20"/>
  <c r="A1" i="20"/>
  <c r="E33" i="28"/>
  <c r="C33" i="28"/>
  <c r="E15" i="28"/>
  <c r="C15" i="28"/>
  <c r="B6" i="28"/>
  <c r="B6" i="20" s="1"/>
  <c r="A6" i="28"/>
  <c r="A3" i="28"/>
  <c r="A1" i="28"/>
  <c r="D25" i="27"/>
  <c r="B25" i="27"/>
  <c r="A1" i="27"/>
  <c r="G23" i="29" l="1"/>
  <c r="S849" i="41"/>
  <c r="S506" i="41"/>
  <c r="S335" i="41"/>
  <c r="S5" i="41"/>
  <c r="S176" i="41"/>
  <c r="T5" i="41"/>
  <c r="T176" i="41"/>
  <c r="T506" i="41"/>
  <c r="T849" i="41"/>
  <c r="C56" i="29"/>
  <c r="H23" i="29"/>
  <c r="T335" i="41"/>
  <c r="T877" i="41" s="1"/>
  <c r="C57" i="29"/>
  <c r="E10" i="4"/>
  <c r="F10" i="4" s="1"/>
  <c r="G31" i="22"/>
  <c r="C24" i="4" s="1"/>
  <c r="E22" i="4" s="1"/>
  <c r="F22" i="4" s="1"/>
  <c r="D31" i="6"/>
  <c r="D32" i="6" s="1"/>
  <c r="C61" i="29"/>
  <c r="C21" i="2"/>
  <c r="E21" i="2" s="1"/>
  <c r="F21" i="2" s="1"/>
  <c r="I22" i="29"/>
  <c r="F23" i="29"/>
  <c r="D23" i="29"/>
  <c r="E22" i="6"/>
  <c r="F22" i="6" s="1"/>
  <c r="E13" i="2"/>
  <c r="F13" i="2" s="1"/>
  <c r="F19" i="36"/>
  <c r="D43" i="4"/>
  <c r="C35" i="3"/>
  <c r="E35" i="3" s="1"/>
  <c r="F35" i="3" s="1"/>
  <c r="F21" i="36"/>
  <c r="C37" i="30"/>
  <c r="C12" i="30" s="1"/>
  <c r="P33" i="37"/>
  <c r="R19" i="37"/>
  <c r="I16" i="29"/>
  <c r="C58" i="29"/>
  <c r="J33" i="37"/>
  <c r="G59" i="22"/>
  <c r="C28" i="4" s="1"/>
  <c r="E26" i="4" s="1"/>
  <c r="F26" i="4" s="1"/>
  <c r="T872" i="41" l="1"/>
  <c r="V5" i="41"/>
  <c r="T873" i="41"/>
  <c r="T874" i="41" s="1"/>
  <c r="C35" i="2"/>
  <c r="E35" i="2" s="1"/>
  <c r="F35" i="2" s="1"/>
  <c r="T879" i="41"/>
  <c r="I23" i="29"/>
  <c r="C64" i="29" s="1"/>
  <c r="C22" i="30"/>
  <c r="T843" i="41" s="1"/>
  <c r="C62" i="29"/>
  <c r="T19" i="37"/>
  <c r="T33" i="37" s="1"/>
  <c r="R33" i="37"/>
  <c r="E35" i="37" s="1"/>
  <c r="C43" i="4"/>
  <c r="E43" i="4" s="1"/>
  <c r="F43" i="4" s="1"/>
  <c r="V176" i="41" l="1"/>
  <c r="T842" i="41"/>
  <c r="S843" i="41"/>
  <c r="S842" i="41" s="1"/>
  <c r="W865" i="41" s="1"/>
  <c r="X865" i="41" s="1"/>
  <c r="C31" i="6"/>
  <c r="C32" i="6" s="1"/>
  <c r="C23" i="30"/>
  <c r="C25" i="30" s="1"/>
  <c r="C11" i="30" s="1"/>
  <c r="C13" i="30" s="1"/>
  <c r="C66" i="29"/>
  <c r="D66" i="29"/>
  <c r="E31" i="6" l="1"/>
  <c r="F31" i="6" s="1"/>
  <c r="C15" i="30"/>
  <c r="D15" i="30" s="1"/>
  <c r="E32" i="6"/>
  <c r="F32" i="6" s="1"/>
  <c r="T880" i="41" l="1"/>
  <c r="T881" i="41" s="1"/>
  <c r="T883" i="41" s="1"/>
</calcChain>
</file>

<file path=xl/comments1.xml><?xml version="1.0" encoding="utf-8"?>
<comments xmlns="http://schemas.openxmlformats.org/spreadsheetml/2006/main">
  <authors>
    <author>Noor, Khalida (FIN)</author>
  </authors>
  <commentList>
    <comment ref="C56" authorId="0">
      <text>
        <r>
          <rPr>
            <b/>
            <sz val="9"/>
            <color indexed="81"/>
            <rFont val="Tahoma"/>
            <family val="2"/>
          </rPr>
          <t>OPCD:</t>
        </r>
        <r>
          <rPr>
            <sz val="9"/>
            <color indexed="81"/>
            <rFont val="Tahoma"/>
            <family val="2"/>
          </rPr>
          <t xml:space="preserve">
The net book value of an asset is calculated by deducting the accumulated amortization of an asset from its original cost.  This number must agree to Tangible Capital Asset as at March 31, 2015 audited financial statement. 
</t>
        </r>
      </text>
    </comment>
    <comment ref="C57" authorId="0">
      <text>
        <r>
          <rPr>
            <b/>
            <sz val="9"/>
            <color indexed="81"/>
            <rFont val="Tahoma"/>
            <family val="2"/>
          </rPr>
          <t>OPCD:</t>
        </r>
        <r>
          <rPr>
            <sz val="9"/>
            <color indexed="81"/>
            <rFont val="Tahoma"/>
            <family val="2"/>
          </rPr>
          <t xml:space="preserve">
Captures purchases of new tangible capital asset as well as additions to CIP. </t>
        </r>
      </text>
    </comment>
    <comment ref="C59" authorId="0">
      <text>
        <r>
          <rPr>
            <b/>
            <sz val="9"/>
            <color indexed="81"/>
            <rFont val="Tahoma"/>
            <family val="2"/>
          </rPr>
          <t>OPCD:</t>
        </r>
        <r>
          <rPr>
            <sz val="9"/>
            <color indexed="81"/>
            <rFont val="Tahoma"/>
            <family val="2"/>
          </rPr>
          <t xml:space="preserve">
Disposal of a fixed asset is the withdrawal of a fixed asset from use upon the completion of its useful life or due to lower productivity in its later life. If an asset has a salvage value, it is likely that the disposal will cause gain or loss. When a fixed asset is sold at a price higher than its carrying amount at the date of disposal, the excess of sale proceeds over the carrying amount is recognized as gain. On the other hand, if a fixed asset is sold at a price lower than its carrying amount at the date of disposal, a loss is recognized equal to the excess of carrying amount over the sale proceeds.
</t>
        </r>
      </text>
    </comment>
  </commentList>
</comments>
</file>

<file path=xl/comments2.xml><?xml version="1.0" encoding="utf-8"?>
<comments xmlns="http://schemas.openxmlformats.org/spreadsheetml/2006/main">
  <authors>
    <author>+`````-**-+</author>
  </authors>
  <commentList>
    <comment ref="C379" authorId="0">
      <text>
        <r>
          <rPr>
            <sz val="9"/>
            <color indexed="81"/>
            <rFont val="Tahoma"/>
            <family val="2"/>
          </rPr>
          <t>120105 (Metrolinx) or 123105 (OFA)</t>
        </r>
      </text>
    </comment>
    <comment ref="D379" authorId="0">
      <text>
        <r>
          <rPr>
            <sz val="9"/>
            <color indexed="81"/>
            <rFont val="Tahoma"/>
            <family val="2"/>
          </rPr>
          <t>Other (Metrolinx) or Miscellaneous (OFA)</t>
        </r>
        <r>
          <rPr>
            <b/>
            <sz val="9"/>
            <color indexed="81"/>
            <rFont val="Tahoma"/>
            <family val="2"/>
          </rPr>
          <t xml:space="preserve">
</t>
        </r>
      </text>
    </comment>
    <comment ref="E379" authorId="0">
      <text>
        <r>
          <rPr>
            <sz val="9"/>
            <color indexed="81"/>
            <rFont val="Tahoma"/>
            <family val="2"/>
          </rPr>
          <t>102010 (Metrolinx) or 102999 (OFA)</t>
        </r>
      </text>
    </comment>
    <comment ref="G379" authorId="0">
      <text>
        <r>
          <rPr>
            <sz val="9"/>
            <color indexed="81"/>
            <rFont val="Tahoma"/>
            <family val="2"/>
          </rPr>
          <t>Taxes Receivable (Metrolinx) or Other Accounts Receivable (OFA)
RATIONALE:  Both Taxes Receivable and Other AR roll up to A1020 - AR (Net)</t>
        </r>
      </text>
    </comment>
    <comment ref="C425" authorId="0">
      <text>
        <r>
          <rPr>
            <sz val="9"/>
            <color indexed="81"/>
            <rFont val="Tahoma"/>
            <family val="2"/>
          </rPr>
          <t>142005 (Metrolinx) or 160205 (Agricorp) or 118235 (OEFC)</t>
        </r>
      </text>
    </comment>
    <comment ref="D425" authorId="0">
      <text>
        <r>
          <rPr>
            <sz val="9"/>
            <color indexed="81"/>
            <rFont val="Tahoma"/>
            <family val="2"/>
          </rPr>
          <t>Other Investments (Metrolinx) or Transfer Payment (Agricorp) or Accrued Interest (OEFC)</t>
        </r>
      </text>
    </comment>
    <comment ref="E425" authorId="0">
      <text>
        <r>
          <rPr>
            <sz val="9"/>
            <color indexed="81"/>
            <rFont val="Tahoma"/>
            <family val="2"/>
          </rPr>
          <t>109099 (Metrolinx) or 109030 (Agricorp) or
102999 (OEFC)</t>
        </r>
      </text>
    </comment>
    <comment ref="G425" authorId="0">
      <text>
        <r>
          <rPr>
            <sz val="9"/>
            <color indexed="81"/>
            <rFont val="Tahoma"/>
            <family val="2"/>
          </rPr>
          <t>Other Financial Assets (Metrolinx) or Prepaid Expenses (Agricorp) or Other Accounts Receivable (OEFC)</t>
        </r>
      </text>
    </comment>
    <comment ref="C426" authorId="0">
      <text>
        <r>
          <rPr>
            <sz val="9"/>
            <color indexed="81"/>
            <rFont val="Tahoma"/>
            <family val="2"/>
          </rPr>
          <t>160205 (Aricorp) or 123105 (OEFC)</t>
        </r>
      </text>
    </comment>
    <comment ref="D426" authorId="0">
      <text>
        <r>
          <rPr>
            <sz val="9"/>
            <color indexed="81"/>
            <rFont val="Tahoma"/>
            <family val="2"/>
          </rPr>
          <t>Transfer Payment (Agricorp) or Miscellaneous (OEFC)</t>
        </r>
      </text>
    </comment>
    <comment ref="E426" authorId="0">
      <text>
        <r>
          <rPr>
            <sz val="9"/>
            <color indexed="81"/>
            <rFont val="Tahoma"/>
            <family val="2"/>
          </rPr>
          <t>109030 (Agricorp)
102999 (OEFC)</t>
        </r>
      </text>
    </comment>
    <comment ref="G426" authorId="0">
      <text>
        <r>
          <rPr>
            <sz val="9"/>
            <color indexed="81"/>
            <rFont val="Tahoma"/>
            <family val="2"/>
          </rPr>
          <t xml:space="preserve">Prepaid Expenses (Agricorp) or Other Accounts Receivable - IC
</t>
        </r>
      </text>
    </comment>
    <comment ref="C552" authorId="0">
      <text>
        <r>
          <rPr>
            <sz val="9"/>
            <color indexed="81"/>
            <rFont val="Tahoma"/>
            <family val="2"/>
          </rPr>
          <t xml:space="preserve">221105 (Metrolinx &amp; FRT) or 220005 (OFA)
</t>
        </r>
      </text>
    </comment>
    <comment ref="D552" authorId="0">
      <text>
        <r>
          <rPr>
            <sz val="9"/>
            <color indexed="81"/>
            <rFont val="Tahoma"/>
            <family val="2"/>
          </rPr>
          <t>Other Accrued Liabilities (Metrolinx &amp; FRT) or Suppliers Trade Accounts Payable (OFA)</t>
        </r>
      </text>
    </comment>
    <comment ref="E552" authorId="0">
      <text>
        <r>
          <rPr>
            <sz val="9"/>
            <color indexed="81"/>
            <rFont val="Tahoma"/>
            <family val="2"/>
          </rPr>
          <t>Both COG accounts map to the same HFM Account.</t>
        </r>
      </text>
    </comment>
    <comment ref="E759" authorId="0">
      <text>
        <r>
          <rPr>
            <sz val="9"/>
            <color indexed="81"/>
            <rFont val="Tahoma"/>
            <family val="2"/>
          </rPr>
          <t>Both COG accounts map to the same HFM Account.</t>
        </r>
      </text>
    </comment>
  </commentList>
</comments>
</file>

<file path=xl/sharedStrings.xml><?xml version="1.0" encoding="utf-8"?>
<sst xmlns="http://schemas.openxmlformats.org/spreadsheetml/2006/main" count="8876" uniqueCount="1742">
  <si>
    <t xml:space="preserve">Closing Deferred Capital Contribution </t>
  </si>
  <si>
    <t>Closing Deferred Revenue</t>
  </si>
  <si>
    <t>Salaries and Wages</t>
  </si>
  <si>
    <t>Transportation and Communication</t>
  </si>
  <si>
    <t>Services</t>
  </si>
  <si>
    <t>Supplies and Equipment</t>
  </si>
  <si>
    <t>Other Transactions</t>
  </si>
  <si>
    <t>Notes:</t>
  </si>
  <si>
    <t>Fees and Licenses</t>
  </si>
  <si>
    <t>Fines and Penalties</t>
  </si>
  <si>
    <t>Sales and Rentals</t>
  </si>
  <si>
    <t>Miscellaneous</t>
  </si>
  <si>
    <t>Accounts Receivable:</t>
  </si>
  <si>
    <t>Prepaid Expense</t>
  </si>
  <si>
    <t>($000's)</t>
  </si>
  <si>
    <t>Royalties</t>
  </si>
  <si>
    <t>Government of Canada</t>
  </si>
  <si>
    <t>Dividends</t>
  </si>
  <si>
    <t>(To Be Completed by the Government Organization)</t>
  </si>
  <si>
    <t>-     PSPP</t>
  </si>
  <si>
    <t>-     OPSEU</t>
  </si>
  <si>
    <t>Non-pension Retirement Benefits Expense</t>
  </si>
  <si>
    <t>Other Assets (please specify)</t>
  </si>
  <si>
    <r>
      <t xml:space="preserve">Land </t>
    </r>
    <r>
      <rPr>
        <b/>
        <vertAlign val="superscript"/>
        <sz val="10"/>
        <rFont val="Arial"/>
        <family val="2"/>
      </rPr>
      <t>(1)</t>
    </r>
  </si>
  <si>
    <t>Transfer Payments</t>
  </si>
  <si>
    <t>Regular Severance or Termination Benefit Expense</t>
  </si>
  <si>
    <t>Workers' Compensation Benefit Expense</t>
  </si>
  <si>
    <t>Prepared by: ____________________________________</t>
  </si>
  <si>
    <t>Approved by: ____________________________________</t>
  </si>
  <si>
    <t>(To Be Completed by the Ministry)</t>
  </si>
  <si>
    <t>Utility Service Charges</t>
  </si>
  <si>
    <t>Recovery of Prior Year's Expenditures</t>
  </si>
  <si>
    <t>Profits from Crown Corporations</t>
  </si>
  <si>
    <t>Employee Benefits</t>
  </si>
  <si>
    <t>Interest on Debt</t>
  </si>
  <si>
    <t>Interest on Debt:</t>
  </si>
  <si>
    <t>-     HOOPP</t>
  </si>
  <si>
    <t>Telephone: ______________________________________</t>
  </si>
  <si>
    <t>Interest/Investment Income:</t>
  </si>
  <si>
    <t>Date:         ______________________________________</t>
  </si>
  <si>
    <t>Other Employee Benefits Expenses (Please specify)</t>
  </si>
  <si>
    <t>-     Other (Please specify)</t>
  </si>
  <si>
    <t>Advances &amp; Recoverables</t>
  </si>
  <si>
    <t>Accrued Grants Payable</t>
  </si>
  <si>
    <t>N/A</t>
  </si>
  <si>
    <t>A</t>
  </si>
  <si>
    <t>B</t>
  </si>
  <si>
    <t>C</t>
  </si>
  <si>
    <t>D</t>
  </si>
  <si>
    <t>Due to:</t>
  </si>
  <si>
    <t>Due to</t>
  </si>
  <si>
    <t>Add:  Contributions</t>
  </si>
  <si>
    <t>Add: Interest Earned</t>
  </si>
  <si>
    <t>E</t>
  </si>
  <si>
    <t>Prepaid Expense/Deposits</t>
  </si>
  <si>
    <t>Tab Name</t>
  </si>
  <si>
    <t xml:space="preserve">Tab Contents </t>
  </si>
  <si>
    <t>Form 1A</t>
  </si>
  <si>
    <t>Form 1B</t>
  </si>
  <si>
    <t>Form 1C</t>
  </si>
  <si>
    <t>Form 2A</t>
  </si>
  <si>
    <t>Form 2B</t>
  </si>
  <si>
    <t>Form 2C</t>
  </si>
  <si>
    <t>Form 2D</t>
  </si>
  <si>
    <t>Form 2E</t>
  </si>
  <si>
    <t>Form 2F</t>
  </si>
  <si>
    <t>Legend</t>
  </si>
  <si>
    <t>-                  Yellow cells are to be input by users.</t>
  </si>
  <si>
    <t>Total Balances</t>
  </si>
  <si>
    <t>TANGIBLE CAPITAL ASSETS</t>
  </si>
  <si>
    <t>Accumulated Amortization:</t>
  </si>
  <si>
    <r>
      <t xml:space="preserve">Buildings </t>
    </r>
    <r>
      <rPr>
        <b/>
        <vertAlign val="superscript"/>
        <sz val="10"/>
        <rFont val="Arial"/>
        <family val="2"/>
      </rPr>
      <t>(2)</t>
    </r>
  </si>
  <si>
    <t>FORM 2D - TANGIBLE CAPITAL ASSETS</t>
  </si>
  <si>
    <t>Expenses</t>
  </si>
  <si>
    <t>Reference</t>
  </si>
  <si>
    <t>Services:</t>
  </si>
  <si>
    <t>Recovery of Prior Year's Expenditures:</t>
  </si>
  <si>
    <t>Recovery of PY Expenditures</t>
  </si>
  <si>
    <t xml:space="preserve"> Other Revenue:</t>
  </si>
  <si>
    <t>Revenues</t>
  </si>
  <si>
    <t>Assets</t>
  </si>
  <si>
    <t>Amortization</t>
  </si>
  <si>
    <t xml:space="preserve"> Reference</t>
  </si>
  <si>
    <t>TOTAL OTHER GOVT. ORGANIZATION EMPLOYEE BENEFITS EXPENSE</t>
  </si>
  <si>
    <t>Pension Expense:</t>
  </si>
  <si>
    <t>Name of Ministry/Government Organization</t>
  </si>
  <si>
    <t>Loans Receivable:</t>
  </si>
  <si>
    <t>Liabilities</t>
  </si>
  <si>
    <t xml:space="preserve">TOTAL ASSETS WITH INTER-GOVERNMENTAL UNITS </t>
  </si>
  <si>
    <t>TOTAL LIABILITIES WITH INTER-GOVERNMENTAL UNITS</t>
  </si>
  <si>
    <t xml:space="preserve">Accounts Payable &amp; Accrued Liabilities: </t>
  </si>
  <si>
    <t>Table 3 - Please provide a listing of expenses incurred with Inter-Governmental Units (if applicable):</t>
  </si>
  <si>
    <t>Deferred Revenue:</t>
  </si>
  <si>
    <t>Accounts Receivable</t>
  </si>
  <si>
    <t>Principal Repayment (Outstanding loan $000's)</t>
  </si>
  <si>
    <t>Principal repayment</t>
  </si>
  <si>
    <t>Interest Rates</t>
  </si>
  <si>
    <t>Sub-total</t>
  </si>
  <si>
    <t>Form 2H</t>
  </si>
  <si>
    <t>Low</t>
  </si>
  <si>
    <t>High</t>
  </si>
  <si>
    <t>Table 2 - Please provide a breakdown of liabilities with Inter-Governmental Units (if applicable):</t>
  </si>
  <si>
    <t>Table 2 - Please provide a breakdown of assets with Inter-Governmental Units (if applicable):</t>
  </si>
  <si>
    <t>Investments</t>
  </si>
  <si>
    <t>Total</t>
  </si>
  <si>
    <t>Table 2</t>
  </si>
  <si>
    <r>
      <t xml:space="preserve">Other </t>
    </r>
    <r>
      <rPr>
        <b/>
        <vertAlign val="superscript"/>
        <sz val="10"/>
        <rFont val="Arial"/>
        <family val="2"/>
      </rPr>
      <t>(7)</t>
    </r>
  </si>
  <si>
    <t>Agency Name</t>
  </si>
  <si>
    <t>Revenue from Agency</t>
  </si>
  <si>
    <t>Fees and Licences</t>
  </si>
  <si>
    <t>Prepared by:  __________________________________________</t>
  </si>
  <si>
    <t>Phone:</t>
  </si>
  <si>
    <t>Approved by: __________________________________________</t>
  </si>
  <si>
    <t xml:space="preserve">                                        (Director/or Equivalent)</t>
  </si>
  <si>
    <t>(To be Completed by the Ministry)</t>
  </si>
  <si>
    <t>Expense to Agency</t>
  </si>
  <si>
    <t>Acquisition and Construction of Physical Assets</t>
  </si>
  <si>
    <t xml:space="preserve">                                (Director/or Equivalent)</t>
  </si>
  <si>
    <t xml:space="preserve"> Deferred Revenue recognized to revenue:</t>
  </si>
  <si>
    <t>Table 1 - Please provide a  continuity schedule under the following headings:</t>
  </si>
  <si>
    <t>Table 2 - Please provide a continuity schedule under the following headings:</t>
  </si>
  <si>
    <t>Employee Benefits Expense</t>
  </si>
  <si>
    <t>Less: In-Year Recoveries (enter as negative values)</t>
  </si>
  <si>
    <t>Table 2 -  Please provide a breakdown of Employee Benefits Expense that is included in your financial statements:</t>
  </si>
  <si>
    <t>Salaries &amp; Wages</t>
  </si>
  <si>
    <r>
      <t>Table 1 -</t>
    </r>
    <r>
      <rPr>
        <sz val="10"/>
        <rFont val="Arial"/>
        <family val="2"/>
      </rPr>
      <t xml:space="preserve"> </t>
    </r>
    <r>
      <rPr>
        <b/>
        <sz val="10"/>
        <rFont val="Arial"/>
        <family val="2"/>
      </rPr>
      <t>Please provide a listing of assets, under the following headings:</t>
    </r>
  </si>
  <si>
    <r>
      <t>Table 1</t>
    </r>
    <r>
      <rPr>
        <sz val="10"/>
        <rFont val="Arial"/>
        <family val="2"/>
      </rPr>
      <t xml:space="preserve"> - Please provide a listing of liabilities, under the following headings:</t>
    </r>
  </si>
  <si>
    <t>Table 1- Please provide a listing of revenues, on an accrual basis under the following headings:</t>
  </si>
  <si>
    <t xml:space="preserve"> </t>
  </si>
  <si>
    <t>Table 3A</t>
  </si>
  <si>
    <t>Table 3B</t>
  </si>
  <si>
    <t>Table 3C</t>
  </si>
  <si>
    <t>Table 3D</t>
  </si>
  <si>
    <t>Table 3E</t>
  </si>
  <si>
    <t>Forms to be completed on an accrual basis by the Ministry</t>
  </si>
  <si>
    <t>Forms to be completed on an accrual basis by the Other Government Organization</t>
  </si>
  <si>
    <t>To Organization's employees</t>
  </si>
  <si>
    <t>To a Ministry or Govt. Organization</t>
  </si>
  <si>
    <t>From a Ministry or Govt. Organization</t>
  </si>
  <si>
    <t>Due from Government of Canada</t>
  </si>
  <si>
    <t>Accrued Interest on Debt</t>
  </si>
  <si>
    <t>Accrued Salaries Wages and Benefits</t>
  </si>
  <si>
    <t>Accrued Materials, Supplies and Other</t>
  </si>
  <si>
    <t>From Government of Canada</t>
  </si>
  <si>
    <t>Debt:</t>
  </si>
  <si>
    <t xml:space="preserve">Debt </t>
  </si>
  <si>
    <t>Table 2A</t>
  </si>
  <si>
    <t>Table 2B</t>
  </si>
  <si>
    <t>Table 2C</t>
  </si>
  <si>
    <t>Table 2D</t>
  </si>
  <si>
    <t>Add:  Contributions and/or Transfer from DCC-Unspent</t>
  </si>
  <si>
    <t>Table 2- Please provide a listing of revenues incurred with Inter-governmental Units (if applicable):</t>
  </si>
  <si>
    <t>FORMS FOR OTHER GOVERNMENT ORGANIZATIONS</t>
  </si>
  <si>
    <t>FORM 2A - EXPENSES</t>
  </si>
  <si>
    <t xml:space="preserve">MINISTRY NAME:  </t>
  </si>
  <si>
    <t>OTHER GOVERNMENT ORGANIZATION NAME:</t>
  </si>
  <si>
    <t>FORM 2B - REVENUES</t>
  </si>
  <si>
    <t>FORM 2C - ASSETS</t>
  </si>
  <si>
    <t xml:space="preserve">(3) Include prepaid expenses under other assets. </t>
  </si>
  <si>
    <t xml:space="preserve">     Add: Amortization for the period</t>
  </si>
  <si>
    <t>Please provide the inter-organizational balances for the following assets &amp; liabilities as recorded in IFIS.</t>
  </si>
  <si>
    <t>Name of Government Reporting Entity (GRE)</t>
  </si>
  <si>
    <r>
      <t xml:space="preserve">Aircraft </t>
    </r>
    <r>
      <rPr>
        <b/>
        <vertAlign val="superscript"/>
        <sz val="10"/>
        <rFont val="Arial"/>
        <family val="2"/>
      </rPr>
      <t>(6)</t>
    </r>
  </si>
  <si>
    <t>Assets Held for Sale</t>
  </si>
  <si>
    <r>
      <t xml:space="preserve">Table 1 </t>
    </r>
    <r>
      <rPr>
        <sz val="10"/>
        <rFont val="Arial"/>
        <family val="2"/>
      </rPr>
      <t xml:space="preserve">- </t>
    </r>
    <r>
      <rPr>
        <b/>
        <sz val="10"/>
        <rFont val="Arial"/>
        <family val="2"/>
      </rPr>
      <t>Please provide a listing of expenses on an accrual basis under the following headings:</t>
    </r>
  </si>
  <si>
    <r>
      <t xml:space="preserve">Table 1 </t>
    </r>
    <r>
      <rPr>
        <sz val="10"/>
        <rFont val="Arial"/>
        <family val="2"/>
      </rPr>
      <t>- Please provide a capital asset continuity schedule under the following categories and headings:</t>
    </r>
  </si>
  <si>
    <r>
      <t xml:space="preserve">Machinery &amp; Equipment </t>
    </r>
    <r>
      <rPr>
        <b/>
        <vertAlign val="superscript"/>
        <sz val="10"/>
        <rFont val="Arial"/>
        <family val="2"/>
      </rPr>
      <t>(4)</t>
    </r>
  </si>
  <si>
    <r>
      <t xml:space="preserve">Information Technology </t>
    </r>
    <r>
      <rPr>
        <b/>
        <vertAlign val="superscript"/>
        <sz val="10"/>
        <rFont val="Arial"/>
        <family val="2"/>
      </rPr>
      <t>(5)</t>
    </r>
  </si>
  <si>
    <r>
      <t xml:space="preserve">     Add: a)  Additions </t>
    </r>
    <r>
      <rPr>
        <vertAlign val="superscript"/>
        <sz val="10"/>
        <rFont val="Arial"/>
        <family val="2"/>
      </rPr>
      <t>(8)</t>
    </r>
  </si>
  <si>
    <t>(To Be Completed by Government Organization)</t>
  </si>
  <si>
    <t xml:space="preserve">      </t>
  </si>
  <si>
    <r>
      <t xml:space="preserve">OTHER GOVERNMENT ORGANIZATION: </t>
    </r>
    <r>
      <rPr>
        <b/>
        <u/>
        <sz val="10"/>
        <rFont val="Arial"/>
        <family val="2"/>
      </rPr>
      <t xml:space="preserve"> </t>
    </r>
  </si>
  <si>
    <t xml:space="preserve">Add/(Less): Surplus/(Deficit) </t>
  </si>
  <si>
    <t>Year-Over-Year Variance</t>
  </si>
  <si>
    <t>Check</t>
  </si>
  <si>
    <t>Form 2B - Form 2A</t>
  </si>
  <si>
    <t>Closing NBV</t>
  </si>
  <si>
    <t>Difference</t>
  </si>
  <si>
    <t>Checks</t>
  </si>
  <si>
    <t xml:space="preserve">            (i) ----------------------------------------------------------------------------------------------------------------------------------------------------------------------. </t>
  </si>
  <si>
    <t xml:space="preserve">            (ii) ----------------------------------------------------------------------------------------------------------------------------------------------------------------------. </t>
  </si>
  <si>
    <t xml:space="preserve">            (iii) ----------------------------------------------------------------------------------------------------------------------------------------------------------------------. </t>
  </si>
  <si>
    <t>Opening NBV Per Prior Year Audited Financial Statement</t>
  </si>
  <si>
    <t>F</t>
  </si>
  <si>
    <t>Table 2F</t>
  </si>
  <si>
    <t>Table 2E</t>
  </si>
  <si>
    <t xml:space="preserve">Accrued Grants Payable </t>
  </si>
  <si>
    <t xml:space="preserve">Accrued Payable </t>
  </si>
  <si>
    <t>Debt</t>
  </si>
  <si>
    <t>Notes</t>
  </si>
  <si>
    <t>Form 2C - Form 2E</t>
  </si>
  <si>
    <t xml:space="preserve">Deferred Capital Contributions (DCC) </t>
  </si>
  <si>
    <t xml:space="preserve">                  FORM 2G - Statement of Change in Accumulated Surplus/(Deficit)</t>
  </si>
  <si>
    <t>FORM 2E - LIABILITIES</t>
  </si>
  <si>
    <t xml:space="preserve">To provide a continuity schedule for the following: 
1)  Deferred revenue in Table 1, and 
2)  Deferred capital contribution in Table 2 </t>
  </si>
  <si>
    <t>To report the statement of change in accumulated surplus/(deficit) capturing unrealized remeasurement gains or losses.</t>
  </si>
  <si>
    <t xml:space="preserve">  + Additions </t>
  </si>
  <si>
    <t xml:space="preserve">  - Amortization </t>
  </si>
  <si>
    <t xml:space="preserve">  + gain (Enter as positive for gain) / - loss on sale (Enter as negative for loss)</t>
  </si>
  <si>
    <t xml:space="preserve">  - proceeds on sale (Enter as negative)</t>
  </si>
  <si>
    <t xml:space="preserve">  - Other Adjustments </t>
  </si>
  <si>
    <t>A. Accumulated operating surplus (deficit)</t>
  </si>
  <si>
    <t>Accumulated Operating Surplus/(Deficit) at End of Year</t>
  </si>
  <si>
    <t xml:space="preserve">   Foreign exchange</t>
  </si>
  <si>
    <t xml:space="preserve">   Derivatives </t>
  </si>
  <si>
    <t xml:space="preserve">   Portfolio Investments</t>
  </si>
  <si>
    <r>
      <rPr>
        <b/>
        <sz val="9"/>
        <color indexed="8"/>
        <rFont val="Arial"/>
        <family val="2"/>
      </rPr>
      <t xml:space="preserve">   A</t>
    </r>
    <r>
      <rPr>
        <sz val="9"/>
        <color indexed="8"/>
        <rFont val="Arial"/>
        <family val="2"/>
      </rPr>
      <t>. Accumulated operating surplus (deficit)</t>
    </r>
  </si>
  <si>
    <r>
      <t xml:space="preserve">   </t>
    </r>
    <r>
      <rPr>
        <b/>
        <sz val="9"/>
        <color indexed="8"/>
        <rFont val="Arial"/>
        <family val="2"/>
      </rPr>
      <t>B</t>
    </r>
    <r>
      <rPr>
        <sz val="9"/>
        <color indexed="8"/>
        <rFont val="Arial"/>
        <family val="2"/>
      </rPr>
      <t xml:space="preserve">. Accumulated remeasurement gains (losses) </t>
    </r>
  </si>
  <si>
    <t>Accumulated surplus (deficit) is comprised of:</t>
  </si>
  <si>
    <t>Accumulated surplus (deficit) at Year End</t>
  </si>
  <si>
    <t>Table 1: Please provide information required below</t>
  </si>
  <si>
    <t>Table 3F</t>
  </si>
  <si>
    <t>Long-term Investments:</t>
  </si>
  <si>
    <t>Please provide a breakdown of the following revenues as recorded in IFIS.</t>
  </si>
  <si>
    <t>%</t>
  </si>
  <si>
    <r>
      <t>Transfer Payments</t>
    </r>
    <r>
      <rPr>
        <vertAlign val="superscript"/>
        <sz val="10"/>
        <rFont val="Arial"/>
        <family val="2"/>
      </rPr>
      <t>(1)</t>
    </r>
    <r>
      <rPr>
        <sz val="10"/>
        <rFont val="Arial"/>
        <family val="2"/>
      </rPr>
      <t>:</t>
    </r>
  </si>
  <si>
    <r>
      <rPr>
        <vertAlign val="superscript"/>
        <sz val="9"/>
        <rFont val="Arial"/>
        <family val="2"/>
      </rPr>
      <t xml:space="preserve">(1)  </t>
    </r>
    <r>
      <rPr>
        <sz val="9"/>
        <rFont val="Arial"/>
        <family val="2"/>
      </rPr>
      <t xml:space="preserve">Transfer payments should include all amounts paid to other organizations for which it does not receive any goods or services directly in return (e.g. program delivery). It also includes repayment of in-year grants from other organizations.  Recovery of prior year grants are recorded against revenue on Form 2B. </t>
    </r>
  </si>
  <si>
    <t>Form 2G</t>
  </si>
  <si>
    <t>Form 2I</t>
  </si>
  <si>
    <t xml:space="preserve">                  FORM 2I - Contaminated Sites Liability - Note Disclosure Requirements</t>
  </si>
  <si>
    <t>Contaminated Sites</t>
  </si>
  <si>
    <r>
      <t>In-Year Activity</t>
    </r>
    <r>
      <rPr>
        <vertAlign val="superscript"/>
        <sz val="9"/>
        <rFont val="Arial"/>
        <family val="2"/>
      </rPr>
      <t>(2)</t>
    </r>
  </si>
  <si>
    <r>
      <t xml:space="preserve">This template applies to all or part of an operation of a government organization that is no longer in productive use and unexpected events causing contamination including productive assets.  Please see </t>
    </r>
    <r>
      <rPr>
        <i/>
        <sz val="10"/>
        <rFont val="Arial"/>
        <family val="2"/>
      </rPr>
      <t>PS3260.05</t>
    </r>
    <r>
      <rPr>
        <sz val="10"/>
        <rFont val="Arial"/>
        <family val="2"/>
      </rPr>
      <t xml:space="preserve"> for more detail.</t>
    </r>
  </si>
  <si>
    <r>
      <t>Grants/Subsidy from Province (In-Year)</t>
    </r>
    <r>
      <rPr>
        <vertAlign val="superscript"/>
        <sz val="10"/>
        <rFont val="Arial"/>
        <family val="2"/>
      </rPr>
      <t>(1)</t>
    </r>
  </si>
  <si>
    <r>
      <t>TOTAL REVENUES</t>
    </r>
    <r>
      <rPr>
        <b/>
        <vertAlign val="superscript"/>
        <sz val="10"/>
        <rFont val="Arial"/>
        <family val="2"/>
      </rPr>
      <t>(3)</t>
    </r>
  </si>
  <si>
    <r>
      <t>Deferred Capital Contribution (DCC) amortized to revenue:</t>
    </r>
    <r>
      <rPr>
        <vertAlign val="superscript"/>
        <sz val="10"/>
        <rFont val="Arial"/>
        <family val="2"/>
      </rPr>
      <t>(2)</t>
    </r>
  </si>
  <si>
    <r>
      <rPr>
        <vertAlign val="superscript"/>
        <sz val="10"/>
        <rFont val="Arial"/>
        <family val="2"/>
      </rPr>
      <t>(1)</t>
    </r>
    <r>
      <rPr>
        <sz val="10"/>
        <rFont val="Arial"/>
        <family val="2"/>
      </rPr>
      <t xml:space="preserve"> Grants/subsidy from Province is net of repayment of in-year or prior year grants.  </t>
    </r>
  </si>
  <si>
    <r>
      <rPr>
        <vertAlign val="superscript"/>
        <sz val="10"/>
        <rFont val="Arial"/>
        <family val="2"/>
      </rPr>
      <t>(2)</t>
    </r>
    <r>
      <rPr>
        <sz val="10"/>
        <rFont val="Arial"/>
        <family val="2"/>
      </rPr>
      <t xml:space="preserve"> Deferred capital contributions are amortized to revenue consistent with the amortization expense of the related tangible capital assets.</t>
    </r>
  </si>
  <si>
    <r>
      <t>Other Revenue
(Please specify)</t>
    </r>
    <r>
      <rPr>
        <b/>
        <vertAlign val="superscript"/>
        <sz val="10"/>
        <rFont val="Arial"/>
        <family val="2"/>
      </rPr>
      <t>(4)</t>
    </r>
  </si>
  <si>
    <r>
      <rPr>
        <vertAlign val="superscript"/>
        <sz val="10"/>
        <rFont val="Arial"/>
        <family val="2"/>
      </rPr>
      <t xml:space="preserve">(3) </t>
    </r>
    <r>
      <rPr>
        <sz val="10"/>
        <rFont val="Arial"/>
        <family val="2"/>
      </rPr>
      <t>Total Revenues must agree to amounts reported in the draft/audited financial statements.</t>
    </r>
  </si>
  <si>
    <r>
      <rPr>
        <vertAlign val="superscript"/>
        <sz val="10"/>
        <rFont val="Arial"/>
        <family val="2"/>
      </rPr>
      <t>(4)</t>
    </r>
    <r>
      <rPr>
        <sz val="10"/>
        <rFont val="Arial"/>
        <family val="2"/>
      </rPr>
      <t xml:space="preserve"> Please describe the nature of "Other Revenue". </t>
    </r>
  </si>
  <si>
    <r>
      <t>Cash and Cash Equivalents</t>
    </r>
    <r>
      <rPr>
        <vertAlign val="superscript"/>
        <sz val="10"/>
        <rFont val="Arial"/>
        <family val="2"/>
      </rPr>
      <t>(1)</t>
    </r>
  </si>
  <si>
    <r>
      <t>Temporary Investments:</t>
    </r>
    <r>
      <rPr>
        <vertAlign val="superscript"/>
        <sz val="10"/>
        <rFont val="Arial"/>
        <family val="2"/>
      </rPr>
      <t>(2)</t>
    </r>
  </si>
  <si>
    <r>
      <t>Other Assets:</t>
    </r>
    <r>
      <rPr>
        <vertAlign val="superscript"/>
        <sz val="10"/>
        <rFont val="Arial"/>
        <family val="2"/>
      </rPr>
      <t>(3)</t>
    </r>
  </si>
  <si>
    <r>
      <t>Tangible Capital Assets</t>
    </r>
    <r>
      <rPr>
        <vertAlign val="superscript"/>
        <sz val="10"/>
        <rFont val="Arial"/>
        <family val="2"/>
      </rPr>
      <t xml:space="preserve">(4) </t>
    </r>
    <r>
      <rPr>
        <i/>
        <sz val="10"/>
        <rFont val="Arial"/>
        <family val="2"/>
      </rPr>
      <t>(net of Accumulated Amortization)</t>
    </r>
  </si>
  <si>
    <r>
      <t>TOTAL ASSETS</t>
    </r>
    <r>
      <rPr>
        <b/>
        <vertAlign val="superscript"/>
        <sz val="10"/>
        <rFont val="Arial"/>
        <family val="2"/>
      </rPr>
      <t>(5)</t>
    </r>
  </si>
  <si>
    <r>
      <rPr>
        <vertAlign val="superscript"/>
        <sz val="10"/>
        <rFont val="Arial"/>
        <family val="2"/>
      </rPr>
      <t>(1)</t>
    </r>
    <r>
      <rPr>
        <sz val="10"/>
        <rFont val="Arial"/>
        <family val="2"/>
      </rPr>
      <t xml:space="preserve"> Cash comprises of cash on hand, demand deposits and bank indebtness.  Cash equivalents are short-term, highly liquid investments that are readily convertible to known amounts of cash and which are subject to an insignificant risk of changes in value.  An investment normally qualifies as a cash equivalent only when it has a short maturity of, for example, three months or less from the date of acquisition.</t>
    </r>
  </si>
  <si>
    <r>
      <rPr>
        <vertAlign val="superscript"/>
        <sz val="10"/>
        <rFont val="Arial"/>
        <family val="2"/>
      </rPr>
      <t>(4)</t>
    </r>
    <r>
      <rPr>
        <sz val="10"/>
        <rFont val="Arial"/>
        <family val="2"/>
      </rPr>
      <t xml:space="preserve"> Tangible Capital Assets should agree to the sum of the Net Book Value of Tangible Capital Assets as reported in Form 2D.</t>
    </r>
  </si>
  <si>
    <r>
      <rPr>
        <vertAlign val="superscript"/>
        <sz val="10"/>
        <rFont val="Arial"/>
        <family val="2"/>
      </rPr>
      <t>(5)</t>
    </r>
    <r>
      <rPr>
        <sz val="10"/>
        <rFont val="Arial"/>
        <family val="2"/>
      </rPr>
      <t xml:space="preserve"> Total Assets must agree to amounts reported in the draft/audited financial statements.</t>
    </r>
  </si>
  <si>
    <r>
      <rPr>
        <vertAlign val="superscript"/>
        <sz val="10"/>
        <rFont val="Arial"/>
        <family val="2"/>
      </rPr>
      <t>(1)</t>
    </r>
    <r>
      <rPr>
        <sz val="10"/>
        <rFont val="Arial"/>
        <family val="2"/>
      </rPr>
      <t xml:space="preserve">  Land includes land acquired for transportation infrastructure, parks, buildings, and other program use and land improvements that have an indefinite life and are not being amortized.  Land excludes Crown lands acquired by right. </t>
    </r>
  </si>
  <si>
    <r>
      <rPr>
        <vertAlign val="superscript"/>
        <sz val="10"/>
        <rFont val="Arial"/>
        <family val="2"/>
      </rPr>
      <t>(2)</t>
    </r>
    <r>
      <rPr>
        <sz val="10"/>
        <rFont val="Arial"/>
        <family val="2"/>
      </rPr>
      <t xml:space="preserve">  Buildings include buildings acquired through capital leases.</t>
    </r>
  </si>
  <si>
    <r>
      <rPr>
        <vertAlign val="superscript"/>
        <sz val="10"/>
        <rFont val="Arial"/>
        <family val="2"/>
      </rPr>
      <t>(3)</t>
    </r>
    <r>
      <rPr>
        <sz val="10"/>
        <rFont val="Arial"/>
        <family val="2"/>
      </rPr>
      <t xml:space="preserve"> Transportation infrastructure includes highways, railway and track improvements, bridges and related structures and facilities, but excludes land and buildings.</t>
    </r>
  </si>
  <si>
    <r>
      <rPr>
        <vertAlign val="superscript"/>
        <sz val="10"/>
        <rFont val="Arial"/>
        <family val="2"/>
      </rPr>
      <t>(5)</t>
    </r>
    <r>
      <rPr>
        <sz val="10"/>
        <rFont val="Arial"/>
        <family val="2"/>
      </rPr>
      <t xml:space="preserve">  Information Technology consists of computer hardware and software.</t>
    </r>
  </si>
  <si>
    <r>
      <rPr>
        <vertAlign val="superscript"/>
        <sz val="10"/>
        <rFont val="Arial"/>
        <family val="2"/>
      </rPr>
      <t>(6)</t>
    </r>
    <r>
      <rPr>
        <sz val="10"/>
        <rFont val="Arial"/>
        <family val="2"/>
      </rPr>
      <t xml:space="preserve"> The cost of an aircraft includes the purchase price and spare parts, including import duties and non-refundable purchase taxes and any directly attributable costs of bringing the asset to a working condition for its intended use.  If an aircraft is used for aviation flying, it is recorded as "Aircraft".  If an aircraft is used for technical training, it is recorded as Machinery &amp; Equipment.</t>
    </r>
  </si>
  <si>
    <r>
      <rPr>
        <vertAlign val="superscript"/>
        <sz val="10"/>
        <rFont val="Arial"/>
        <family val="2"/>
      </rPr>
      <t>(7)</t>
    </r>
    <r>
      <rPr>
        <sz val="10"/>
        <rFont val="Arial"/>
        <family val="2"/>
      </rPr>
      <t xml:space="preserve"> Other tangible capital assets include those capital assets that are </t>
    </r>
    <r>
      <rPr>
        <u/>
        <sz val="10"/>
        <rFont val="Arial"/>
        <family val="2"/>
      </rPr>
      <t>not</t>
    </r>
    <r>
      <rPr>
        <sz val="10"/>
        <rFont val="Arial"/>
        <family val="2"/>
      </rPr>
      <t xml:space="preserve"> reported under Land, Buildings, Transportation Infrastructure, Machinery &amp; Equipment, Information Technology, and Aircraft.  This category also includes land and marine fleet.  The land fleet includes plated and insured motor vehicles that are either owned or leased under a capital lease.  Vehicles are categorized as passenger vehicles, medium duty, heavy commercial or other specialty vehicles. Marine fleet includes medium and large vessels. </t>
    </r>
  </si>
  <si>
    <r>
      <rPr>
        <vertAlign val="superscript"/>
        <sz val="10"/>
        <rFont val="Arial"/>
        <family val="2"/>
      </rPr>
      <t>(9)</t>
    </r>
    <r>
      <rPr>
        <sz val="10"/>
        <rFont val="Arial"/>
        <family val="2"/>
      </rPr>
      <t xml:space="preserve">  Interest Capitalized includes the financing costs incurred to fund the construction or development of a tangible asset during the construction period, provided the costs are viewed as part of the cost required to get the asset ready for use.  Capitalization will cease once the asset is ready for use.</t>
    </r>
  </si>
  <si>
    <r>
      <t xml:space="preserve">Transportation Infrastructure </t>
    </r>
    <r>
      <rPr>
        <b/>
        <vertAlign val="superscript"/>
        <sz val="10"/>
        <rFont val="Arial"/>
        <family val="2"/>
      </rPr>
      <t>(3)</t>
    </r>
  </si>
  <si>
    <r>
      <rPr>
        <vertAlign val="superscript"/>
        <sz val="10"/>
        <rFont val="Arial"/>
        <family val="2"/>
      </rPr>
      <t>(4)</t>
    </r>
    <r>
      <rPr>
        <sz val="10"/>
        <rFont val="Arial"/>
        <family val="2"/>
      </rPr>
      <t xml:space="preserve">  Machinery and Equipment generally includes all items that are perceived as moveable personal property.  They also include furniture and fixtures and aircrafts used for technical training purposes.</t>
    </r>
  </si>
  <si>
    <r>
      <t>Legislative Severance</t>
    </r>
    <r>
      <rPr>
        <vertAlign val="superscript"/>
        <sz val="10"/>
        <rFont val="Arial"/>
        <family val="2"/>
      </rPr>
      <t>(1)</t>
    </r>
  </si>
  <si>
    <r>
      <t>Vacation Pay</t>
    </r>
    <r>
      <rPr>
        <vertAlign val="superscript"/>
        <sz val="10"/>
        <rFont val="Arial"/>
        <family val="2"/>
      </rPr>
      <t>(1)</t>
    </r>
  </si>
  <si>
    <r>
      <t>Others</t>
    </r>
    <r>
      <rPr>
        <vertAlign val="superscript"/>
        <sz val="10"/>
        <rFont val="Arial"/>
        <family val="2"/>
      </rPr>
      <t>(1)</t>
    </r>
  </si>
  <si>
    <r>
      <t>From Government of Canada</t>
    </r>
    <r>
      <rPr>
        <vertAlign val="superscript"/>
        <sz val="10"/>
        <rFont val="Arial"/>
        <family val="2"/>
      </rPr>
      <t>(2)</t>
    </r>
  </si>
  <si>
    <r>
      <t>Other Liabilities:</t>
    </r>
    <r>
      <rPr>
        <vertAlign val="superscript"/>
        <sz val="10"/>
        <rFont val="Arial"/>
        <family val="2"/>
      </rPr>
      <t>(4)</t>
    </r>
  </si>
  <si>
    <r>
      <t>TOTAL LIABILITIES</t>
    </r>
    <r>
      <rPr>
        <b/>
        <vertAlign val="superscript"/>
        <sz val="10"/>
        <rFont val="Arial"/>
        <family val="2"/>
      </rPr>
      <t>(5)</t>
    </r>
  </si>
  <si>
    <r>
      <rPr>
        <vertAlign val="superscript"/>
        <sz val="10"/>
        <rFont val="Arial"/>
        <family val="2"/>
      </rPr>
      <t xml:space="preserve">(1) </t>
    </r>
    <r>
      <rPr>
        <sz val="10"/>
        <rFont val="Arial"/>
        <family val="2"/>
      </rPr>
      <t>This breakdown is required only from those Government Organizations that use Ontario Shared Services (OSS) payroll system.</t>
    </r>
  </si>
  <si>
    <r>
      <rPr>
        <vertAlign val="superscript"/>
        <sz val="10"/>
        <rFont val="Arial"/>
        <family val="2"/>
      </rPr>
      <t xml:space="preserve">(4) </t>
    </r>
    <r>
      <rPr>
        <sz val="10"/>
        <rFont val="Arial"/>
        <family val="2"/>
      </rPr>
      <t>Other liabilities include mark-to-market adjustments on financial instruments reported as liabilities.</t>
    </r>
  </si>
  <si>
    <r>
      <rPr>
        <vertAlign val="superscript"/>
        <sz val="10"/>
        <rFont val="Arial"/>
        <family val="2"/>
      </rPr>
      <t xml:space="preserve">(5) </t>
    </r>
    <r>
      <rPr>
        <sz val="10"/>
        <rFont val="Arial"/>
        <family val="2"/>
      </rPr>
      <t>Total Liabilities must agree to amounts reported in the draft/audited financial statements.</t>
    </r>
  </si>
  <si>
    <r>
      <t xml:space="preserve">Less:  Recognized into revenue
</t>
    </r>
    <r>
      <rPr>
        <sz val="10"/>
        <rFont val="Arial"/>
        <family val="2"/>
      </rPr>
      <t>(enter as negative values)</t>
    </r>
  </si>
  <si>
    <r>
      <t xml:space="preserve">Less:  Amortized into revenue
</t>
    </r>
    <r>
      <rPr>
        <sz val="10"/>
        <rFont val="Arial"/>
        <family val="2"/>
      </rPr>
      <t>(enter as negative values)</t>
    </r>
  </si>
  <si>
    <t>Fiscal year ended March 31 (report in '000s)</t>
  </si>
  <si>
    <t xml:space="preserve">      (i)</t>
  </si>
  <si>
    <t xml:space="preserve">      (ii)</t>
  </si>
  <si>
    <t xml:space="preserve">      (iii)</t>
  </si>
  <si>
    <r>
      <t>Transfer Payments - OPERATING (indicate name of TP programs)</t>
    </r>
    <r>
      <rPr>
        <b/>
        <vertAlign val="superscript"/>
        <sz val="10"/>
        <rFont val="Arial"/>
        <family val="2"/>
      </rPr>
      <t xml:space="preserve"> (1)</t>
    </r>
  </si>
  <si>
    <r>
      <t xml:space="preserve">Transfer Payments - CAPITAL (indicate name of TP programs) </t>
    </r>
    <r>
      <rPr>
        <b/>
        <vertAlign val="superscript"/>
        <sz val="10"/>
        <rFont val="Arial"/>
        <family val="2"/>
      </rPr>
      <t>(1)</t>
    </r>
  </si>
  <si>
    <r>
      <rPr>
        <vertAlign val="superscript"/>
        <sz val="10"/>
        <rFont val="Arial"/>
        <family val="2"/>
      </rPr>
      <t xml:space="preserve">(1) </t>
    </r>
    <r>
      <rPr>
        <sz val="10"/>
        <rFont val="Arial"/>
        <family val="2"/>
      </rPr>
      <t>Transfer payments are recognized in the year during which the events giving rise to them occur, provided that the transfer is authorized, all eligibility criteria are met and a reasonable estimate of the amount can be made. Please insert additional rows if funding was provided under different TP Programs.</t>
    </r>
  </si>
  <si>
    <t xml:space="preserve">Purpose:  </t>
  </si>
  <si>
    <t>Required:</t>
  </si>
  <si>
    <t>Names</t>
  </si>
  <si>
    <t>Loan Balance at</t>
  </si>
  <si>
    <t>No Fixed Maturity</t>
  </si>
  <si>
    <t>Total Repayment</t>
  </si>
  <si>
    <t>Unamortized Discounts (-) / Premiums (+)</t>
  </si>
  <si>
    <t>Net Book Value</t>
  </si>
  <si>
    <t>Allowance for Doubtful Accounts</t>
  </si>
  <si>
    <t>Comments:</t>
  </si>
  <si>
    <r>
      <rPr>
        <vertAlign val="superscript"/>
        <sz val="10"/>
        <rFont val="Arial"/>
        <family val="2"/>
      </rPr>
      <t>(8)</t>
    </r>
    <r>
      <rPr>
        <sz val="10"/>
        <rFont val="Arial"/>
        <family val="2"/>
      </rPr>
      <t xml:space="preserve"> Additions include Construction In Progress (CIP) costs incurred during the fiscal year.</t>
    </r>
  </si>
  <si>
    <t>Trail Balance Import</t>
  </si>
  <si>
    <t>Account</t>
  </si>
  <si>
    <t>Grants/Subsidy from Province (In-Year)</t>
  </si>
  <si>
    <t>420010 ICP</t>
  </si>
  <si>
    <t>435000 ICP</t>
  </si>
  <si>
    <t>440000 ICP</t>
  </si>
  <si>
    <t>420017 ICP</t>
  </si>
  <si>
    <t>465000 ICP</t>
  </si>
  <si>
    <t>420016 ICP</t>
  </si>
  <si>
    <t>475000 ICP</t>
  </si>
  <si>
    <t>EXPENSES</t>
  </si>
  <si>
    <t>510000 ICP</t>
  </si>
  <si>
    <t>540000 ICP</t>
  </si>
  <si>
    <t>550000 ICP</t>
  </si>
  <si>
    <t>570000 ICP</t>
  </si>
  <si>
    <t>580210 ICP</t>
  </si>
  <si>
    <t>580000 ICP</t>
  </si>
  <si>
    <t>Cash and Cash Equivalents</t>
  </si>
  <si>
    <t>118010 ICP</t>
  </si>
  <si>
    <t>140010 ICP</t>
  </si>
  <si>
    <t>123755 ICP</t>
  </si>
  <si>
    <t>130010 ICP</t>
  </si>
  <si>
    <t>144120 ICP</t>
  </si>
  <si>
    <t>LIABILITIES</t>
  </si>
  <si>
    <t>228030 ICP</t>
  </si>
  <si>
    <t>230010 ICP</t>
  </si>
  <si>
    <t>220810 ICP</t>
  </si>
  <si>
    <t>220050 ICP</t>
  </si>
  <si>
    <t>214310 ICP</t>
  </si>
  <si>
    <t>232265 ICP</t>
  </si>
  <si>
    <t>266010 ICP</t>
  </si>
  <si>
    <t>EQUITY</t>
  </si>
  <si>
    <t>Revenue Total</t>
  </si>
  <si>
    <t>Expenses Total</t>
  </si>
  <si>
    <t>Equity Total</t>
  </si>
  <si>
    <t>Out of Balance</t>
  </si>
  <si>
    <t>2B:2A</t>
  </si>
  <si>
    <t>2B</t>
  </si>
  <si>
    <t>2B:2D</t>
  </si>
  <si>
    <t>Interest/Investment Income: From a Ministry or Govt. Organization</t>
  </si>
  <si>
    <t>2B:2F</t>
  </si>
  <si>
    <t>2B:2E</t>
  </si>
  <si>
    <t>2B:2B</t>
  </si>
  <si>
    <t>2B:2C</t>
  </si>
  <si>
    <t>Deferred Revenue recognized to revenue: From a Ministry or Govt. Organization</t>
  </si>
  <si>
    <t>2F:1D</t>
  </si>
  <si>
    <t>2F:2D</t>
  </si>
  <si>
    <t xml:space="preserve"> Other Revenue: From a Ministry or Govt. Organization</t>
  </si>
  <si>
    <t>Services: To a Ministry or Govt. Organization</t>
  </si>
  <si>
    <t>Other Transactions: To a Ministry or Govt. Organization</t>
  </si>
  <si>
    <t>2A</t>
  </si>
  <si>
    <t>2A:3A</t>
  </si>
  <si>
    <t>2A:3B</t>
  </si>
  <si>
    <t>2A:3C</t>
  </si>
  <si>
    <t>2A:3E</t>
  </si>
  <si>
    <t>2D</t>
  </si>
  <si>
    <t>2A:3D</t>
  </si>
  <si>
    <t xml:space="preserve">2A  </t>
  </si>
  <si>
    <t>2A:3F</t>
  </si>
  <si>
    <t>2A:2</t>
  </si>
  <si>
    <t>2C</t>
  </si>
  <si>
    <t>2C:2A</t>
  </si>
  <si>
    <t>2C:2D</t>
  </si>
  <si>
    <t>2C:2B</t>
  </si>
  <si>
    <t>2C:2C</t>
  </si>
  <si>
    <t>2C:2E</t>
  </si>
  <si>
    <t>REVENUE</t>
  </si>
  <si>
    <t>2E</t>
  </si>
  <si>
    <t>Deferred Revenue: From Government of Canada</t>
  </si>
  <si>
    <t>Due to: Government of Canada</t>
  </si>
  <si>
    <t>2E:2C</t>
  </si>
  <si>
    <t>2E:2D</t>
  </si>
  <si>
    <t>2E:2E</t>
  </si>
  <si>
    <t>2E:2A</t>
  </si>
  <si>
    <t>2E:2B</t>
  </si>
  <si>
    <t>Surplus calculated</t>
  </si>
  <si>
    <t>Liabilities plus equity</t>
  </si>
  <si>
    <t>2F</t>
  </si>
  <si>
    <t>Royalties: From a Ministry or Govt. Organization</t>
  </si>
  <si>
    <t>Sales and Rentals: From a Ministry or Govt. Organization</t>
  </si>
  <si>
    <t>Deferred Capital Contribution (DCC) amortized to revenue: From a Ministry or Govt. Organization</t>
  </si>
  <si>
    <t>Salaries and Wages: To Organization's employees</t>
  </si>
  <si>
    <t>Salaries and Wages: To a Ministry or Govt. Organization</t>
  </si>
  <si>
    <t>Supplies and Equipment: To a Ministry or Govt. Organization</t>
  </si>
  <si>
    <t>Interest on Debt: To a Ministry or Govt. Organization</t>
  </si>
  <si>
    <t>Transfer Payments: To a Ministry or Govt. Organization</t>
  </si>
  <si>
    <t>Recovery of Prior Year's Expenditures: From a Ministry or Govt. Organization</t>
  </si>
  <si>
    <t>Accounts Receivable: Due from Government of Canada</t>
  </si>
  <si>
    <t>Accrued Salaries Wages and Benefits: Legislative Severance</t>
  </si>
  <si>
    <t>Accrued Salaries Wages and Benefits: Vacation Pay</t>
  </si>
  <si>
    <t>Accrued Salaries Wages and Benefits: Others</t>
  </si>
  <si>
    <t>2G</t>
  </si>
  <si>
    <t>Less: Amounts realized and recognized to the Statement of Operations</t>
  </si>
  <si>
    <t>Table 1: Please fill in the information required below:</t>
  </si>
  <si>
    <t>To External Parties</t>
  </si>
  <si>
    <r>
      <t>Realized (Gains)/Losses</t>
    </r>
    <r>
      <rPr>
        <vertAlign val="superscript"/>
        <sz val="10"/>
        <rFont val="Arial"/>
        <family val="2"/>
      </rPr>
      <t>(2)</t>
    </r>
  </si>
  <si>
    <t>TOTAL EXPENSES</t>
  </si>
  <si>
    <r>
      <t>Other Transactions</t>
    </r>
    <r>
      <rPr>
        <vertAlign val="superscript"/>
        <sz val="10"/>
        <rFont val="Arial"/>
        <family val="2"/>
      </rPr>
      <t>(4)</t>
    </r>
    <r>
      <rPr>
        <sz val="10"/>
        <rFont val="Arial"/>
        <family val="2"/>
      </rPr>
      <t xml:space="preserve">: </t>
    </r>
  </si>
  <si>
    <t>From External Parties</t>
  </si>
  <si>
    <r>
      <t xml:space="preserve"> In-Year Grants/Subsidies Revenue  </t>
    </r>
    <r>
      <rPr>
        <b/>
        <vertAlign val="superscript"/>
        <sz val="10"/>
        <rFont val="Arial"/>
        <family val="2"/>
      </rPr>
      <t>(1)</t>
    </r>
  </si>
  <si>
    <t>In Others - External Parties</t>
  </si>
  <si>
    <t>Less:  Provision for Doubtful Accounts (enter as negative value)</t>
  </si>
  <si>
    <t xml:space="preserve">     Ministry / Other Govt. Organizations</t>
  </si>
  <si>
    <t>Due from Ministry / Other Govt. Organizations</t>
  </si>
  <si>
    <t>Due from a Ministry / Other Govt. Organizations</t>
  </si>
  <si>
    <t>In Ministry / Other Govt. Organizations</t>
  </si>
  <si>
    <t>TOTAL REVENUES FROM INTER-GOVERNMENTAL UNITS</t>
  </si>
  <si>
    <t>TOTAL EXPENSES WITH INTER-GOVERNMENTAL UNITS</t>
  </si>
  <si>
    <r>
      <t xml:space="preserve">Table 2 - </t>
    </r>
    <r>
      <rPr>
        <i/>
        <sz val="10"/>
        <rFont val="Arial"/>
        <family val="2"/>
      </rPr>
      <t>please fill in the necessary information below to complete the Tangible Capital Asset Proof</t>
    </r>
  </si>
  <si>
    <t>Tangible Capital Asset Proof:</t>
  </si>
  <si>
    <r>
      <t xml:space="preserve">Closing NBV per continuity </t>
    </r>
    <r>
      <rPr>
        <i/>
        <sz val="10"/>
        <rFont val="Arial"/>
        <family val="2"/>
      </rPr>
      <t>(from Table 1 above)</t>
    </r>
  </si>
  <si>
    <t xml:space="preserve">CLOSING NET BOOK VALUE </t>
  </si>
  <si>
    <t xml:space="preserve">     Closing Accumulated Amortization </t>
  </si>
  <si>
    <r>
      <t xml:space="preserve">     Less: Disposals (enter as negative values) </t>
    </r>
    <r>
      <rPr>
        <vertAlign val="superscript"/>
        <sz val="10"/>
        <rFont val="Arial"/>
        <family val="2"/>
      </rPr>
      <t>(10)</t>
    </r>
  </si>
  <si>
    <r>
      <rPr>
        <vertAlign val="superscript"/>
        <sz val="10"/>
        <rFont val="Arial"/>
        <family val="2"/>
      </rPr>
      <t xml:space="preserve">(10)  </t>
    </r>
    <r>
      <rPr>
        <sz val="10"/>
        <rFont val="Arial"/>
        <family val="2"/>
      </rPr>
      <t>Disposals include assets that have been taken out of service or sold during the fiscal year.</t>
    </r>
  </si>
  <si>
    <r>
      <t xml:space="preserve">(11)  </t>
    </r>
    <r>
      <rPr>
        <sz val="10"/>
        <rFont val="Arial"/>
        <family val="2"/>
      </rPr>
      <t>Other adjustments include asset write-downs, prior year corrections, and adjustments to opening balances in order to conform with agency audited financial statements.</t>
    </r>
  </si>
  <si>
    <t>Cost:</t>
  </si>
  <si>
    <r>
      <t xml:space="preserve">              b)  Interest Capitalized </t>
    </r>
    <r>
      <rPr>
        <vertAlign val="superscript"/>
        <sz val="10"/>
        <rFont val="Arial"/>
        <family val="2"/>
      </rPr>
      <t>(9)</t>
    </r>
  </si>
  <si>
    <t xml:space="preserve">     Closing Cost Value </t>
  </si>
  <si>
    <r>
      <t xml:space="preserve">     Opening Cost Value</t>
    </r>
    <r>
      <rPr>
        <vertAlign val="superscript"/>
        <sz val="10"/>
        <rFont val="Arial"/>
        <family val="2"/>
      </rPr>
      <t>(12)</t>
    </r>
  </si>
  <si>
    <r>
      <t xml:space="preserve">     Opening Accumulated Amortization</t>
    </r>
    <r>
      <rPr>
        <vertAlign val="superscript"/>
        <sz val="10"/>
        <rFont val="Arial"/>
        <family val="2"/>
      </rPr>
      <t>(12)</t>
    </r>
  </si>
  <si>
    <t xml:space="preserve">   To External Parties</t>
  </si>
  <si>
    <t>From Ministry / Other Govt. Organizations</t>
  </si>
  <si>
    <r>
      <t xml:space="preserve">   To Ministry / Other Govt. Organizations</t>
    </r>
    <r>
      <rPr>
        <vertAlign val="superscript"/>
        <sz val="10"/>
        <rFont val="Arial"/>
        <family val="2"/>
      </rPr>
      <t/>
    </r>
  </si>
  <si>
    <r>
      <t>From External Parties</t>
    </r>
    <r>
      <rPr>
        <vertAlign val="superscript"/>
        <sz val="10"/>
        <rFont val="Arial"/>
        <family val="2"/>
      </rPr>
      <t>(2)</t>
    </r>
  </si>
  <si>
    <t>Ministry / Other Govt. Organizations</t>
  </si>
  <si>
    <t>External Parties</t>
  </si>
  <si>
    <r>
      <t>To Ministry / Other Govt. Organizations</t>
    </r>
    <r>
      <rPr>
        <vertAlign val="superscript"/>
        <sz val="10"/>
        <rFont val="Arial"/>
        <family val="2"/>
      </rPr>
      <t/>
    </r>
  </si>
  <si>
    <t>To Ministry / Other Govt. Organizations</t>
  </si>
  <si>
    <r>
      <rPr>
        <vertAlign val="superscript"/>
        <sz val="10"/>
        <rFont val="Arial"/>
        <family val="2"/>
      </rPr>
      <t xml:space="preserve">(2) </t>
    </r>
    <r>
      <rPr>
        <sz val="10"/>
        <rFont val="Arial"/>
        <family val="2"/>
      </rPr>
      <t xml:space="preserve">Deferred Capital Contributions (DCC) - represents the unamortized portion of tangible capital assets or liabilities to construct or acquire tangible capital assets from specific purpose funding received from the Government of Canada, municipalities or third parties.  DCC are recorded in revenue over the estimated useful life of the underlying tangible capital asset once constructed or acquired by the Province. </t>
    </r>
  </si>
  <si>
    <t>Due from External Parties</t>
  </si>
  <si>
    <t xml:space="preserve">     External Parties</t>
  </si>
  <si>
    <r>
      <t>Opening Balance</t>
    </r>
    <r>
      <rPr>
        <b/>
        <vertAlign val="superscript"/>
        <sz val="10"/>
        <rFont val="Arial"/>
        <family val="2"/>
      </rPr>
      <t>(2)</t>
    </r>
  </si>
  <si>
    <r>
      <rPr>
        <vertAlign val="superscript"/>
        <sz val="9"/>
        <rFont val="Arial"/>
        <family val="2"/>
      </rPr>
      <t>(1)</t>
    </r>
    <r>
      <rPr>
        <sz val="9"/>
        <rFont val="Arial"/>
        <family val="2"/>
      </rPr>
      <t xml:space="preserve">  Calculated as "Total Assets" in Form 2C less "Total Liabilities" in Form 2E.  This total should equal the "Accumulated surplus (deficit) at Year End".   </t>
    </r>
  </si>
  <si>
    <r>
      <t xml:space="preserve">(12)  </t>
    </r>
    <r>
      <rPr>
        <sz val="10"/>
        <rFont val="Arial"/>
        <family val="2"/>
      </rPr>
      <t>Opening balance must agree to the prior year closing balance as presented in the OGO templates (Form 2D) submitted as part of the prior year Public Accounts process.  Any difference between that balance and the balance per the agency's final audited financial statements (from last year) should be presented in the "Other Adjustments" line within Table 1 above.</t>
    </r>
  </si>
  <si>
    <r>
      <rPr>
        <vertAlign val="superscript"/>
        <sz val="9"/>
        <rFont val="Arial"/>
        <family val="2"/>
      </rPr>
      <t xml:space="preserve">(2)  </t>
    </r>
    <r>
      <rPr>
        <sz val="9"/>
        <rFont val="Arial"/>
        <family val="2"/>
      </rPr>
      <t>Opening balance must agree to the prior year closing balance as presented in the OGO templates (Form 2F) submitted as part of the prior year Public Accounts process.  Any difference between that balance and the balance per the agency's final audited financial statements (from last year) should be presented in the "Adjustments" line within Table 1 and Table 2 above.</t>
    </r>
  </si>
  <si>
    <r>
      <rPr>
        <b/>
        <sz val="10"/>
        <rFont val="Arial"/>
        <family val="2"/>
      </rPr>
      <t>Note</t>
    </r>
    <r>
      <rPr>
        <sz val="10"/>
        <rFont val="Arial"/>
        <family val="2"/>
      </rPr>
      <t xml:space="preserve">: If there are any issues with the format of the templates, please contact your ministry representative to assist you. </t>
    </r>
  </si>
  <si>
    <t>To report the principal repayment of loans receivable from third parties.</t>
  </si>
  <si>
    <t>FORM 1A - ACCRUAL BASIS REVENUES EARNED FROM VOLUME 2 AGENCIES</t>
  </si>
  <si>
    <t>FORM 1B - ACCRUAL BASIS EXPENSES INCURRED WITH VOLUME 2 AGENCIES</t>
  </si>
  <si>
    <t>FORM 1C - ASSETS OR LIABILITIES WITH VOLUME 2 AGENCIES</t>
  </si>
  <si>
    <t>To report revenues earned from Volume 2 agencies.</t>
  </si>
  <si>
    <t>To report assets and liabilities with Volume 2 agencies.</t>
  </si>
  <si>
    <t xml:space="preserve">Please provide a breakdown of the following transfer payments and other expenses incurred with  Volume 2 agencies as recorded in IFIS. For all TP programs, indicate the vote &amp; item number and the name of the TP programs. </t>
  </si>
  <si>
    <t>To report transfer payments and other expenses incurred with Volume 2 agencies.</t>
  </si>
  <si>
    <t xml:space="preserve">Temporary Investments </t>
  </si>
  <si>
    <t xml:space="preserve"> Accounts Receivable</t>
  </si>
  <si>
    <t>Loans Receivable</t>
  </si>
  <si>
    <t xml:space="preserve">Long-term Investments </t>
  </si>
  <si>
    <r>
      <rPr>
        <vertAlign val="superscript"/>
        <sz val="10"/>
        <rFont val="Arial"/>
        <family val="2"/>
      </rPr>
      <t>(6)</t>
    </r>
    <r>
      <rPr>
        <sz val="10"/>
        <rFont val="Arial"/>
        <family val="2"/>
      </rPr>
      <t xml:space="preserve">  Please describe the nature of "Other Assets". </t>
    </r>
  </si>
  <si>
    <r>
      <rPr>
        <vertAlign val="superscript"/>
        <sz val="9"/>
        <rFont val="Arial"/>
        <family val="2"/>
      </rPr>
      <t xml:space="preserve">(6) </t>
    </r>
    <r>
      <rPr>
        <sz val="9"/>
        <rFont val="Arial"/>
        <family val="2"/>
      </rPr>
      <t xml:space="preserve"> Please describe the nature of "Other Liabilities". </t>
    </r>
  </si>
  <si>
    <t>FORM 2H - LOANS RECEIVABLE REPAYMENT SCHEDULE</t>
  </si>
  <si>
    <t>To break out loans receivable from external parties by loan and to provide the repayment schedule associated with each of the loans.</t>
  </si>
  <si>
    <t>Loans Receivable from external Parties</t>
  </si>
  <si>
    <r>
      <t>Other Transactions
(Please specify)</t>
    </r>
    <r>
      <rPr>
        <b/>
        <vertAlign val="superscript"/>
        <sz val="10"/>
        <rFont val="Arial"/>
        <family val="2"/>
      </rPr>
      <t>(4)</t>
    </r>
  </si>
  <si>
    <r>
      <t>Other Liabilities (please specify)</t>
    </r>
    <r>
      <rPr>
        <b/>
        <vertAlign val="superscript"/>
        <sz val="10"/>
        <rFont val="Arial"/>
        <family val="2"/>
      </rPr>
      <t>(6)</t>
    </r>
    <r>
      <rPr>
        <b/>
        <sz val="10"/>
        <rFont val="Arial"/>
        <family val="2"/>
      </rPr>
      <t xml:space="preserve">            </t>
    </r>
  </si>
  <si>
    <r>
      <t>Other Assets</t>
    </r>
    <r>
      <rPr>
        <b/>
        <vertAlign val="superscript"/>
        <sz val="10"/>
        <rFont val="Arial"/>
        <family val="2"/>
      </rPr>
      <t>(6)</t>
    </r>
  </si>
  <si>
    <t xml:space="preserve">       Phone:  ___________________________________</t>
  </si>
  <si>
    <t xml:space="preserve">                            Phone:  __________________________________</t>
  </si>
  <si>
    <r>
      <t xml:space="preserve">  Add/(Less): Other Adjustments</t>
    </r>
    <r>
      <rPr>
        <vertAlign val="superscript"/>
        <sz val="10"/>
        <rFont val="Arial"/>
        <family val="2"/>
      </rPr>
      <t xml:space="preserve">(11) </t>
    </r>
    <r>
      <rPr>
        <sz val="10"/>
        <rFont val="Arial"/>
        <family val="2"/>
      </rPr>
      <t xml:space="preserve"> - </t>
    </r>
    <r>
      <rPr>
        <i/>
        <sz val="10"/>
        <rFont val="Arial"/>
        <family val="2"/>
      </rPr>
      <t xml:space="preserve">(Less should be entered as negative values)                   </t>
    </r>
    <r>
      <rPr>
        <sz val="10"/>
        <rFont val="Arial"/>
        <family val="2"/>
      </rPr>
      <t xml:space="preserve">                                                                                                                                                                           </t>
    </r>
  </si>
  <si>
    <r>
      <t xml:space="preserve"> Add / (Less): Other Adjustments</t>
    </r>
    <r>
      <rPr>
        <vertAlign val="superscript"/>
        <sz val="10"/>
        <rFont val="Arial"/>
        <family val="2"/>
      </rPr>
      <t>(11)</t>
    </r>
    <r>
      <rPr>
        <sz val="10"/>
        <rFont val="Arial"/>
        <family val="2"/>
      </rPr>
      <t xml:space="preserve"> - </t>
    </r>
    <r>
      <rPr>
        <i/>
        <sz val="10"/>
        <rFont val="Arial"/>
        <family val="2"/>
      </rPr>
      <t xml:space="preserve">(Less should be entered as negative values)                                                                                                                                                                                      </t>
    </r>
  </si>
  <si>
    <r>
      <t>Variance Explanation</t>
    </r>
    <r>
      <rPr>
        <sz val="10"/>
        <rFont val="Arial"/>
        <family val="2"/>
      </rPr>
      <t xml:space="preserve">
</t>
    </r>
    <r>
      <rPr>
        <sz val="10"/>
        <color indexed="10"/>
        <rFont val="Arial"/>
        <family val="2"/>
      </rPr>
      <t xml:space="preserve">
Explanation needed for variances &gt;10% and $10 million</t>
    </r>
    <r>
      <rPr>
        <sz val="10"/>
        <rFont val="Arial"/>
        <family val="2"/>
      </rPr>
      <t xml:space="preserve">
</t>
    </r>
  </si>
  <si>
    <r>
      <t>Variance Explanation</t>
    </r>
    <r>
      <rPr>
        <sz val="10"/>
        <rFont val="Arial"/>
        <family val="2"/>
      </rPr>
      <t xml:space="preserve">
</t>
    </r>
    <r>
      <rPr>
        <sz val="10"/>
        <color indexed="10"/>
        <rFont val="Arial"/>
        <family val="2"/>
      </rPr>
      <t xml:space="preserve">
Explanation needed for variances &gt;10% and $10 million
</t>
    </r>
    <r>
      <rPr>
        <sz val="10"/>
        <rFont val="Arial"/>
        <family val="2"/>
      </rPr>
      <t xml:space="preserve">
</t>
    </r>
  </si>
  <si>
    <t>Table 1A</t>
  </si>
  <si>
    <t>Table 1B</t>
  </si>
  <si>
    <r>
      <t>Variance Explanation</t>
    </r>
    <r>
      <rPr>
        <sz val="10"/>
        <rFont val="Arial"/>
        <family val="2"/>
      </rPr>
      <t xml:space="preserve">
</t>
    </r>
    <r>
      <rPr>
        <sz val="10"/>
        <color indexed="10"/>
        <rFont val="Arial"/>
        <family val="2"/>
      </rPr>
      <t xml:space="preserve">Explanation needed for variances &gt;10% and $10 million
</t>
    </r>
    <r>
      <rPr>
        <sz val="10"/>
        <rFont val="Arial"/>
        <family val="2"/>
      </rPr>
      <t xml:space="preserve">
</t>
    </r>
  </si>
  <si>
    <t xml:space="preserve">                                      Agency Contact</t>
  </si>
  <si>
    <t xml:space="preserve">                                     Ministry Contact</t>
  </si>
  <si>
    <t xml:space="preserve">                                   Agency Contact</t>
  </si>
  <si>
    <t xml:space="preserve">                                  Ministry Contact</t>
  </si>
  <si>
    <t xml:space="preserve">                                   Ministry Contact</t>
  </si>
  <si>
    <t xml:space="preserve">                                    Agency Contact</t>
  </si>
  <si>
    <t xml:space="preserve">                                     Agency Contact</t>
  </si>
  <si>
    <t xml:space="preserve">                                    Ministry Contact</t>
  </si>
  <si>
    <r>
      <rPr>
        <vertAlign val="superscript"/>
        <sz val="9"/>
        <rFont val="Arial"/>
        <family val="2"/>
      </rPr>
      <t>(4)</t>
    </r>
    <r>
      <rPr>
        <sz val="9"/>
        <rFont val="Arial"/>
        <family val="2"/>
      </rPr>
      <t xml:space="preserve"> Other transactions include special transactions, such as losses on loans, repayable grants, (gain)/loss on disposal of tangible capital assets, valuation adjustments on tangible capital assets, bad debts or provisions on receivables, etc.  Please describe the nature of "Other Transactions" below:</t>
    </r>
  </si>
  <si>
    <t>Approved by: ____________________________</t>
  </si>
  <si>
    <t>Date:</t>
  </si>
  <si>
    <t xml:space="preserve">       Date:  ____________________________________</t>
  </si>
  <si>
    <t xml:space="preserve">                            Date: ____________________________________</t>
  </si>
  <si>
    <r>
      <rPr>
        <vertAlign val="superscript"/>
        <sz val="9"/>
        <rFont val="Arial"/>
        <family val="2"/>
      </rPr>
      <t xml:space="preserve">(2)  </t>
    </r>
    <r>
      <rPr>
        <sz val="9"/>
        <rFont val="Arial"/>
        <family val="2"/>
      </rPr>
      <t>Represents realized (gains)/losses from the derecognition or sale of instruments measured at fair market value.  Upon being realized, amounts are reclassified out of the Statement of Remeasurement gains/(losses) and into the Statement of Operations.  Refer to Form 2G for further details.</t>
    </r>
  </si>
  <si>
    <t>Unrealized gains/(losses) attributable to:</t>
  </si>
  <si>
    <r>
      <t>Add/(Less)
Other Adjustments</t>
    </r>
    <r>
      <rPr>
        <b/>
        <vertAlign val="superscript"/>
        <sz val="10"/>
        <rFont val="Arial"/>
        <family val="2"/>
      </rPr>
      <t xml:space="preserve"> (1) </t>
    </r>
    <r>
      <rPr>
        <b/>
        <sz val="10"/>
        <rFont val="Arial"/>
        <family val="2"/>
      </rPr>
      <t xml:space="preserve">
</t>
    </r>
    <r>
      <rPr>
        <sz val="10"/>
        <rFont val="Arial"/>
        <family val="2"/>
      </rPr>
      <t>(Less should be entered as negative values)</t>
    </r>
  </si>
  <si>
    <r>
      <rPr>
        <b/>
        <i/>
        <sz val="10"/>
        <rFont val="Arial"/>
        <family val="2"/>
      </rPr>
      <t>If Check indicates "</t>
    </r>
    <r>
      <rPr>
        <b/>
        <i/>
        <sz val="10"/>
        <color rgb="FFFF0000"/>
        <rFont val="Arial"/>
        <family val="2"/>
      </rPr>
      <t>INCORRECT</t>
    </r>
    <r>
      <rPr>
        <b/>
        <i/>
        <sz val="10"/>
        <rFont val="Arial"/>
        <family val="2"/>
      </rPr>
      <t>" then further follow-up is required.</t>
    </r>
  </si>
  <si>
    <r>
      <t>If Check indicates "</t>
    </r>
    <r>
      <rPr>
        <b/>
        <i/>
        <sz val="10"/>
        <color rgb="FFFF0000"/>
        <rFont val="Arial"/>
        <family val="2"/>
      </rPr>
      <t>OK</t>
    </r>
    <r>
      <rPr>
        <b/>
        <i/>
        <sz val="10"/>
        <rFont val="Arial"/>
        <family val="2"/>
      </rPr>
      <t>" then no further work is required.</t>
    </r>
  </si>
  <si>
    <r>
      <t>If the Check indicates "</t>
    </r>
    <r>
      <rPr>
        <b/>
        <i/>
        <sz val="9"/>
        <color rgb="FFFF0000"/>
        <rFont val="Arial"/>
        <family val="2"/>
      </rPr>
      <t>INCORRECT</t>
    </r>
    <r>
      <rPr>
        <b/>
        <i/>
        <sz val="9"/>
        <rFont val="Arial"/>
        <family val="2"/>
      </rPr>
      <t>", then further follow-up is required</t>
    </r>
  </si>
  <si>
    <r>
      <t>If the Check indicates "</t>
    </r>
    <r>
      <rPr>
        <b/>
        <i/>
        <sz val="9"/>
        <color rgb="FFFF0000"/>
        <rFont val="Arial"/>
        <family val="2"/>
      </rPr>
      <t>OK</t>
    </r>
    <r>
      <rPr>
        <b/>
        <i/>
        <sz val="9"/>
        <rFont val="Arial"/>
        <family val="2"/>
      </rPr>
      <t>", then no further work is required</t>
    </r>
  </si>
  <si>
    <t>If Check indicates "INCORRECT", then the proof is incorrect and further follow-up is required.</t>
  </si>
  <si>
    <t>If Check indicates "OK" then the proof has been completed correctly.</t>
  </si>
  <si>
    <r>
      <rPr>
        <vertAlign val="superscript"/>
        <sz val="9"/>
        <rFont val="Arial"/>
        <family val="2"/>
      </rPr>
      <t>(1)</t>
    </r>
    <r>
      <rPr>
        <sz val="9"/>
        <rFont val="Arial"/>
        <family val="2"/>
      </rPr>
      <t xml:space="preserve"> Adjustments include write-offs, adjustments to opening balances to conform with agency audited financial statements, and other adjustments as needed.  Please describe the nature of other adjustments:</t>
    </r>
  </si>
  <si>
    <t>Other Liabilities (please specify)</t>
  </si>
  <si>
    <t xml:space="preserve">      (i) -----------------------------------------------------------------------------------------------------------------------------------------------------------------------------------------------------. </t>
  </si>
  <si>
    <t xml:space="preserve">      (ii) -----------------------------------------------------------------------------------------------------------------------------------------------------------------------------------------------------. </t>
  </si>
  <si>
    <t xml:space="preserve">      (iii) -----------------------------------------------------------------------------------------------------------------------------------------------------------------------------------------------------. </t>
  </si>
  <si>
    <t>Form 2F - INTER-ORGANIZATIONAL BALANCES FOR DEFERRED REVENUE &amp; DEFERRED CAPITAL CONTRIBUTION</t>
  </si>
  <si>
    <t>2016 ($000's)</t>
  </si>
  <si>
    <t>Fiscal Year Ended March 31, 2016</t>
  </si>
  <si>
    <t>To report the following:
1)  Expenses in Table 1, 
2)  A breakdown of employee benefits expense in Table 2, and 
3)  Expenses incurred with Government Reporting Entities in Table 3.</t>
  </si>
  <si>
    <t>March 31, 2016 ($000's)</t>
  </si>
  <si>
    <t>Assets and Liabilities with Agency</t>
  </si>
  <si>
    <r>
      <rPr>
        <vertAlign val="superscript"/>
        <sz val="10"/>
        <rFont val="Arial"/>
        <family val="2"/>
      </rPr>
      <t>(2)</t>
    </r>
    <r>
      <rPr>
        <sz val="10"/>
        <rFont val="Arial"/>
        <family val="2"/>
      </rPr>
      <t xml:space="preserve"> Temporary investments include treasury bills or investment certificates, and are generally capable of reasonable prompt liquidation (i.e. within one year).  If the maturity of the investment is three months or less, the investment normally qualifies as a "Cash and Cash equivalents" (refer to note 1).</t>
    </r>
  </si>
  <si>
    <r>
      <rPr>
        <vertAlign val="superscript"/>
        <sz val="10"/>
        <rFont val="Arial"/>
        <family val="2"/>
      </rPr>
      <t>(3)</t>
    </r>
    <r>
      <rPr>
        <sz val="10"/>
        <rFont val="Arial"/>
        <family val="2"/>
      </rPr>
      <t xml:space="preserve"> Other assets include inventory for consumption.</t>
    </r>
  </si>
  <si>
    <r>
      <rPr>
        <vertAlign val="superscript"/>
        <sz val="10"/>
        <rFont val="Arial"/>
        <family val="2"/>
      </rPr>
      <t>(2)</t>
    </r>
    <r>
      <rPr>
        <sz val="10"/>
        <rFont val="Arial"/>
        <family val="2"/>
      </rPr>
      <t xml:space="preserve">  Please describe the nature of "other adjustments". </t>
    </r>
  </si>
  <si>
    <r>
      <t xml:space="preserve">Other Adjustments – please specify: </t>
    </r>
    <r>
      <rPr>
        <vertAlign val="superscript"/>
        <sz val="9"/>
        <rFont val="Arial"/>
        <family val="2"/>
      </rPr>
      <t>(2)</t>
    </r>
  </si>
  <si>
    <r>
      <t xml:space="preserve">B. Accumulated remeasurement gains (losses) </t>
    </r>
    <r>
      <rPr>
        <b/>
        <vertAlign val="superscript"/>
        <sz val="9"/>
        <color indexed="8"/>
        <rFont val="Arial"/>
        <family val="2"/>
      </rPr>
      <t>(3)</t>
    </r>
  </si>
  <si>
    <r>
      <t>Opening Accumulated Remeasurement Gains/(Losses)</t>
    </r>
    <r>
      <rPr>
        <vertAlign val="superscript"/>
        <sz val="9"/>
        <rFont val="Arial"/>
        <family val="2"/>
      </rPr>
      <t>(4)</t>
    </r>
  </si>
  <si>
    <r>
      <t>Opening Accumulated Operating Surplus/(Deficit)</t>
    </r>
    <r>
      <rPr>
        <vertAlign val="superscript"/>
        <sz val="9"/>
        <rFont val="Arial"/>
        <family val="2"/>
      </rPr>
      <t>(4)</t>
    </r>
  </si>
  <si>
    <r>
      <t xml:space="preserve">(3)  </t>
    </r>
    <r>
      <rPr>
        <sz val="9"/>
        <rFont val="Arial"/>
        <family val="2"/>
      </rPr>
      <t xml:space="preserve">PS 3260 "Liability for Contaminated Sites" was issued by the Public Sector Accounting Board to account for costs related to the remediation of contaminated provincial lands and it  became effective on April 1, 2014.  Any environmental liabilities identified after April 1, 2014 or any revisions to the initial estimates of the liabilities recognized in the year of transition should be recorded through the Statement of Operations.  Total Liability for remediation of contaminated sites should agree with form 2I.  </t>
    </r>
  </si>
  <si>
    <r>
      <t xml:space="preserve">Number of Sites Recorded </t>
    </r>
    <r>
      <rPr>
        <vertAlign val="superscript"/>
        <sz val="9"/>
        <color theme="1"/>
        <rFont val="Arial"/>
        <family val="2"/>
      </rPr>
      <t>(1)</t>
    </r>
  </si>
  <si>
    <t>Opening Balance</t>
  </si>
  <si>
    <t xml:space="preserve">Additions </t>
  </si>
  <si>
    <t xml:space="preserve">Remediated </t>
  </si>
  <si>
    <t>Closing Balance</t>
  </si>
  <si>
    <t>Incurred for New Sites</t>
  </si>
  <si>
    <t xml:space="preserve">Adjustments to Liability of Existing Sites </t>
  </si>
  <si>
    <t>To report additional information required on contaminated sites for note disclosure purposes.</t>
  </si>
  <si>
    <t>Other Disclosure information:</t>
  </si>
  <si>
    <t>Discounted Amount</t>
  </si>
  <si>
    <t>Number of Sites</t>
  </si>
  <si>
    <t>Undiscounted Amount ($000's)</t>
  </si>
  <si>
    <t>Time Horizon
(In years)</t>
  </si>
  <si>
    <t>Discount Rate</t>
  </si>
  <si>
    <t xml:space="preserve">         (a) from litigation or other 3rd parties; </t>
  </si>
  <si>
    <t xml:space="preserve">         (b) from Provincial grants</t>
  </si>
  <si>
    <t xml:space="preserve">         (c) The amount netted against the liabilities in your F/S</t>
  </si>
  <si>
    <r>
      <t>Potential Sites</t>
    </r>
    <r>
      <rPr>
        <vertAlign val="superscript"/>
        <sz val="9"/>
        <rFont val="Arial"/>
        <family val="2"/>
      </rPr>
      <t>(3)</t>
    </r>
  </si>
  <si>
    <r>
      <t>Contingent Sites</t>
    </r>
    <r>
      <rPr>
        <vertAlign val="superscript"/>
        <sz val="9"/>
        <rFont val="Arial"/>
        <family val="2"/>
      </rPr>
      <t>(4)</t>
    </r>
  </si>
  <si>
    <r>
      <t>Discretionary Sites</t>
    </r>
    <r>
      <rPr>
        <vertAlign val="superscript"/>
        <sz val="9"/>
        <rFont val="Arial"/>
        <family val="2"/>
      </rPr>
      <t>(5)</t>
    </r>
  </si>
  <si>
    <r>
      <t xml:space="preserve">(3)  </t>
    </r>
    <r>
      <rPr>
        <sz val="10"/>
        <rFont val="Arial"/>
        <family val="2"/>
      </rPr>
      <t>Sites where contamination exists and remediation responsibility is known, but further work is required to determine if the contaminations exceed an environmental standard.</t>
    </r>
  </si>
  <si>
    <t>G</t>
  </si>
  <si>
    <t>To report the following:
1) Liabilities in Table 1, and 
2) A breakdown of certain liabilities with Government Reporting Entities in Table 2.</t>
  </si>
  <si>
    <t xml:space="preserve">To report the following:
1) Tangible capital asset continuity for major asset categories in Table 1, and  
2) Fixed Asset Proof in Table 2. </t>
  </si>
  <si>
    <t>To report the following:
1)  Assets in Table 1, and 
2)  A breakdown of certain assets with Government Reporting Entities in Table 2.</t>
  </si>
  <si>
    <t>To report the following:
1)  Revenues in Table 1, and 
2)  Revenues incurred with Government Reporting Entities in Table 2.</t>
  </si>
  <si>
    <t>(To be completed by the Ministry)</t>
  </si>
  <si>
    <t>Table 3G</t>
  </si>
  <si>
    <r>
      <t xml:space="preserve">(3) </t>
    </r>
    <r>
      <rPr>
        <sz val="9"/>
        <rFont val="Arial"/>
        <family val="2"/>
      </rPr>
      <t xml:space="preserve"> PS 3260 "Liability for Contaminated Sites" was issued by the Public Sector Accounting Board to account for costs related to the remediation of contaminated provincial lands became effective on April 1, 2014.  Any new environmental liabilities identified after April 1, 2014 or any revisions to the initial estimates of the liabilities recognized in the year of transition should be recorded through the Statement of Operations.  Total Expense for remediation of contaminated sites should agree with form 2I.  </t>
    </r>
  </si>
  <si>
    <t>Remediation of Contaminated Sites</t>
  </si>
  <si>
    <r>
      <t>Remediation of contaminated sites</t>
    </r>
    <r>
      <rPr>
        <vertAlign val="superscript"/>
        <sz val="10"/>
        <rFont val="Arial"/>
        <family val="2"/>
      </rPr>
      <t>(3)</t>
    </r>
  </si>
  <si>
    <t>Reports in ($000's)</t>
  </si>
  <si>
    <r>
      <t>Remediation of contaminated sites</t>
    </r>
    <r>
      <rPr>
        <b/>
        <vertAlign val="superscript"/>
        <sz val="10"/>
        <rFont val="Arial"/>
        <family val="2"/>
      </rPr>
      <t>(3)</t>
    </r>
  </si>
  <si>
    <t>Accumulated remeasurement gains/ (losses) at End of Year</t>
  </si>
  <si>
    <t>Interest/
Investment Income</t>
  </si>
  <si>
    <r>
      <t xml:space="preserve">(4)  </t>
    </r>
    <r>
      <rPr>
        <sz val="10"/>
        <rFont val="Arial"/>
        <family val="2"/>
      </rPr>
      <t>Sites where a contamination site exists but it is unclear to whether the organization is legally responsible for it.   Similar to other contingent liabilities, amounts need to be disclosed in the notes of the financial statements.   Please indicate if the total amount reported is greater than $1 million.</t>
    </r>
  </si>
  <si>
    <r>
      <t xml:space="preserve">(5)  </t>
    </r>
    <r>
      <rPr>
        <sz val="10"/>
        <rFont val="Arial"/>
        <family val="2"/>
      </rPr>
      <t xml:space="preserve">Any costs related to a contaminated site that do not meet the definition of a liability under contaminated sites </t>
    </r>
    <r>
      <rPr>
        <i/>
        <sz val="10"/>
        <rFont val="Arial"/>
        <family val="2"/>
      </rPr>
      <t>PS3260</t>
    </r>
    <r>
      <rPr>
        <sz val="10"/>
        <rFont val="Arial"/>
        <family val="2"/>
      </rPr>
      <t>.  For example, an organization may spend above and beyond the minimum requirement.  Such costs are considered discretionary.  Please indicate if the total amount reported is greater than $1 million.</t>
    </r>
  </si>
  <si>
    <t>-                  Light blue cells contain formula or  links to related forms, no input is required.</t>
  </si>
  <si>
    <t>510010 IC</t>
  </si>
  <si>
    <t>540010 IC</t>
  </si>
  <si>
    <t>550010 IC</t>
  </si>
  <si>
    <t>570010 IC</t>
  </si>
  <si>
    <t>560010 IC</t>
  </si>
  <si>
    <t>599999 IC</t>
  </si>
  <si>
    <t>2A:3G</t>
  </si>
  <si>
    <t>409610 IC</t>
  </si>
  <si>
    <t>409399 IC</t>
  </si>
  <si>
    <t>409010 IC</t>
  </si>
  <si>
    <t>409640 IC</t>
  </si>
  <si>
    <t>409410 IC</t>
  </si>
  <si>
    <t>409630 IC</t>
  </si>
  <si>
    <t>409628 IC</t>
  </si>
  <si>
    <t>409699 IC</t>
  </si>
  <si>
    <t>101010 IC</t>
  </si>
  <si>
    <t>109099 IC</t>
  </si>
  <si>
    <t>102999 IC</t>
  </si>
  <si>
    <t>103070 IC</t>
  </si>
  <si>
    <t>OPE_Input</t>
  </si>
  <si>
    <t>200110 IC</t>
  </si>
  <si>
    <t>200210 IC</t>
  </si>
  <si>
    <t>C204010 IC</t>
  </si>
  <si>
    <t>C204110</t>
  </si>
  <si>
    <t>201010 IC</t>
  </si>
  <si>
    <t>209099 IC</t>
  </si>
  <si>
    <t>209055 IC</t>
  </si>
  <si>
    <t>2E:2F</t>
  </si>
  <si>
    <t>Temporary Investments</t>
  </si>
  <si>
    <t>Government of Canada Receivable</t>
  </si>
  <si>
    <t>Other Liabilities</t>
  </si>
  <si>
    <t>Cash and Cash Equivalents - Consolidations</t>
  </si>
  <si>
    <t>Temporary Investments - Consolidations</t>
  </si>
  <si>
    <t>Other - Consolidations</t>
  </si>
  <si>
    <t>Due from Government Agencies - Consolidations</t>
  </si>
  <si>
    <t>Due from Government of Canada - Consolidations</t>
  </si>
  <si>
    <t>ADA_Other - Consolidations</t>
  </si>
  <si>
    <t>Other Financial Assets</t>
  </si>
  <si>
    <t>Other Investments - Consolidations</t>
  </si>
  <si>
    <t>Inventories - Consolidations</t>
  </si>
  <si>
    <t>Prepaid Expenses</t>
  </si>
  <si>
    <t>General - Consolidations</t>
  </si>
  <si>
    <t>Land - Consolidation</t>
  </si>
  <si>
    <t>C_110010</t>
  </si>
  <si>
    <t>Land - Consolidation -  Disps</t>
  </si>
  <si>
    <t>Buildings - Consolidation</t>
  </si>
  <si>
    <t>C_110110</t>
  </si>
  <si>
    <t>Buildings - Consolidation - Disps</t>
  </si>
  <si>
    <t>C_110910</t>
  </si>
  <si>
    <t>C_110210</t>
  </si>
  <si>
    <t>Transportation Infrastructure - Consolidation</t>
  </si>
  <si>
    <t>Transportation Infrastructure - Consolidation - Disps</t>
  </si>
  <si>
    <t>C_110999</t>
  </si>
  <si>
    <t>Machinery and Equipment - Consolidation</t>
  </si>
  <si>
    <t>C_110310</t>
  </si>
  <si>
    <t>Machinery and Equipment - Consolidation - Disps</t>
  </si>
  <si>
    <t>Information Technology - Consolidation</t>
  </si>
  <si>
    <t>C_110410</t>
  </si>
  <si>
    <t>Information Technology - Consolidation - Disps</t>
  </si>
  <si>
    <t>Other - Consolidation</t>
  </si>
  <si>
    <t>Other - Consolidation - Disps</t>
  </si>
  <si>
    <t>C_111110</t>
  </si>
  <si>
    <t>C_111910</t>
  </si>
  <si>
    <t>C_111210</t>
  </si>
  <si>
    <t>C_111999</t>
  </si>
  <si>
    <t>C_111310</t>
  </si>
  <si>
    <t>C_111410</t>
  </si>
  <si>
    <t>Debt Incurred for Ontario Electrical Financial Corporation</t>
  </si>
  <si>
    <t>Ontario Government Agencies - Consolidations</t>
  </si>
  <si>
    <t>Government of Canada - Consolidations</t>
  </si>
  <si>
    <t>Accrued Interest on Debt - Consolidations</t>
  </si>
  <si>
    <t>Salaries, Wages and Benefits - Consolidations</t>
  </si>
  <si>
    <t>Severance Liability</t>
  </si>
  <si>
    <t>Vacation Bonus - 25th Anniversary Liability</t>
  </si>
  <si>
    <t>Deferred Revenue - Consolidations</t>
  </si>
  <si>
    <t>Other Accrued Liabilities - Consolidations</t>
  </si>
  <si>
    <t>Publicly Held Debt - Consolidations</t>
  </si>
  <si>
    <t>Debt Incurred for OEFC - Consolidations</t>
  </si>
  <si>
    <t>Liability for Contaminated Sites</t>
  </si>
  <si>
    <t>Liability for Contaminated Sites - Consolidation</t>
  </si>
  <si>
    <t>Other Govt of Canada - Consolidations</t>
  </si>
  <si>
    <t>Other Fees and Licenses - Consolidations</t>
  </si>
  <si>
    <t>Royalties - Consolidations</t>
  </si>
  <si>
    <t>Sales and Rentals - Consolidations</t>
  </si>
  <si>
    <t>Fines and Penalties - Consolidations</t>
  </si>
  <si>
    <t>Miscellaneous Revenue - Consolidations</t>
  </si>
  <si>
    <t>Salaries and Wages - Consolidations</t>
  </si>
  <si>
    <t>Employee Benefits - Consolidations</t>
  </si>
  <si>
    <t>Other Retirement Benefits Expense</t>
  </si>
  <si>
    <t>OPSEU Pension Expense</t>
  </si>
  <si>
    <t>Public Service Pension Expense</t>
  </si>
  <si>
    <t>WSIB Accrual Expense</t>
  </si>
  <si>
    <t>Other Benefits Expense</t>
  </si>
  <si>
    <t>Transportation and Communication - Consolidations</t>
  </si>
  <si>
    <t>Services - Consolidations</t>
  </si>
  <si>
    <t>Supplies and Equipment - Consolidations</t>
  </si>
  <si>
    <t>Other Transactions - Consolidations</t>
  </si>
  <si>
    <t>Interest on Provincial Purpose Debt - Consolidations</t>
  </si>
  <si>
    <t>Amortization - Consolidations</t>
  </si>
  <si>
    <t>Other Accounts Receivable</t>
  </si>
  <si>
    <t>Allowance for Doubtful Accounts (ADA)</t>
  </si>
  <si>
    <t>Land Opening Balance</t>
  </si>
  <si>
    <t>Buildings Opening Balance</t>
  </si>
  <si>
    <t>Aircraft Opening Balance</t>
  </si>
  <si>
    <t>Transportation Infrastructure Opening Balance</t>
  </si>
  <si>
    <t>Machinery and Equipment Opening Balance</t>
  </si>
  <si>
    <t>Information Technology Opening Balance</t>
  </si>
  <si>
    <t>Other AP and Accrued Liabilities</t>
  </si>
  <si>
    <t>Due to Govt of Canada</t>
  </si>
  <si>
    <t>Amortization of Deferred Capital Contributions</t>
  </si>
  <si>
    <t>Transportation and Communications</t>
  </si>
  <si>
    <t>Comments</t>
  </si>
  <si>
    <t>204099 IC</t>
  </si>
  <si>
    <t>Data</t>
  </si>
  <si>
    <t>No Aircraft COG Accounts?</t>
  </si>
  <si>
    <t>Government of Canada (Agricorp) or Due to Ministries (ARIO) Other Accrued Liabilities (FRT)</t>
  </si>
  <si>
    <t>201020 IC</t>
  </si>
  <si>
    <t>242005 (Metrolinx) or 214305 (ISEO)</t>
  </si>
  <si>
    <t>Other Liabilities (Metrolinx) or Ontario Government Agencies (ISEO)</t>
  </si>
  <si>
    <t>Not Verified</t>
  </si>
  <si>
    <t>214405 (Agricorp) or 242605 (ARIO) or 221105 (FRT)</t>
  </si>
  <si>
    <t>COG Account Name</t>
  </si>
  <si>
    <t>HFM (Dan's Mapping)</t>
  </si>
  <si>
    <t>COG Account Per ER</t>
  </si>
  <si>
    <t>HFM Account Description</t>
  </si>
  <si>
    <t>Other Miscellaneous Revenue - IC</t>
  </si>
  <si>
    <t>Operating Grants - IC</t>
  </si>
  <si>
    <t>GC - Other Government of Canada</t>
  </si>
  <si>
    <t>Other Fees and Licences</t>
  </si>
  <si>
    <t>Royalties - Other</t>
  </si>
  <si>
    <t>Royalties - Other - IC</t>
  </si>
  <si>
    <t>Sales and Rentals - IC</t>
  </si>
  <si>
    <t>Other Miscellaneous Revenue</t>
  </si>
  <si>
    <t>Interest Income - IC</t>
  </si>
  <si>
    <t xml:space="preserve">Interest Income </t>
  </si>
  <si>
    <t>Recovery of Prior Years' Expenditures</t>
  </si>
  <si>
    <t>Recovery of Prior Years' Expenditures - IC</t>
  </si>
  <si>
    <t>Amortization of Deferred Capital Contributions - IC</t>
  </si>
  <si>
    <t xml:space="preserve">Salaries and Wages </t>
  </si>
  <si>
    <t>Salaries and Wages - IC</t>
  </si>
  <si>
    <t>HOOP Plan Expense</t>
  </si>
  <si>
    <t>Other Pension Expense</t>
  </si>
  <si>
    <t>Severance Pay Benefit Expense or Termination Benefit Expense</t>
  </si>
  <si>
    <t>Services - IC</t>
  </si>
  <si>
    <t>Supplies and Equipment - IC</t>
  </si>
  <si>
    <t>Amortization Expense</t>
  </si>
  <si>
    <t>Transfer Payment Expense</t>
  </si>
  <si>
    <r>
      <t xml:space="preserve">Transfer Payment Expense </t>
    </r>
    <r>
      <rPr>
        <b/>
        <sz val="10"/>
        <color rgb="FFFF0000"/>
        <rFont val="Arial"/>
        <family val="2"/>
      </rPr>
      <t>- IC</t>
    </r>
  </si>
  <si>
    <t>Interest Expense on Debt</t>
  </si>
  <si>
    <t>Interest Expense on Debt - IC</t>
  </si>
  <si>
    <t>Other Transactions - IC</t>
  </si>
  <si>
    <t>Realized Gain/Loss</t>
  </si>
  <si>
    <t>Temporary Investments - IC</t>
  </si>
  <si>
    <t>Other Financial Assets - IC</t>
  </si>
  <si>
    <t>Other Accounts Receivable - IC</t>
  </si>
  <si>
    <t>Loan Receivable - Clearing</t>
  </si>
  <si>
    <t>Loans Receivable: ADA-GBE</t>
  </si>
  <si>
    <t>Loans Receivable: ADA - Clearing</t>
  </si>
  <si>
    <t>Transfer Payment Payable</t>
  </si>
  <si>
    <t>Transfer Payment Payable - IC</t>
  </si>
  <si>
    <t>Accrued Interest on Debt - IC</t>
  </si>
  <si>
    <t>Accrued Salaries, Wages and Benefits (excluding Pensions)</t>
  </si>
  <si>
    <t>Other Employee Future Benefits Liabilities</t>
  </si>
  <si>
    <t>Found in Dan's but not in print out.</t>
  </si>
  <si>
    <t>DR Other IC</t>
  </si>
  <si>
    <t>DCC</t>
  </si>
  <si>
    <t>DCC Intercompany - IC</t>
  </si>
  <si>
    <t>Other Funds and Liabilities - IC</t>
  </si>
  <si>
    <t>Debt Issued for Provincial Purpose</t>
  </si>
  <si>
    <t>Debt Issued for Provincial Purpose - IC</t>
  </si>
  <si>
    <t>Other Liabilities - IC</t>
  </si>
  <si>
    <t>Liability for Contaminated Sites - IC</t>
  </si>
  <si>
    <t xml:space="preserve">200999 (Agricorp &amp; FRT) or 209099 (ARIO) </t>
  </si>
  <si>
    <t>1 | Should long-term investment accounts be created in HFM? Or put in investments section?</t>
  </si>
  <si>
    <t>Jubayer to add new accounts</t>
  </si>
  <si>
    <t xml:space="preserve">Taxes Receivable </t>
  </si>
  <si>
    <t>Other Financial Assets IC</t>
  </si>
  <si>
    <t>Movement</t>
  </si>
  <si>
    <t>Land Additions</t>
  </si>
  <si>
    <t>ADD</t>
  </si>
  <si>
    <t xml:space="preserve">Land - Additions </t>
  </si>
  <si>
    <t>Land - Disposals</t>
  </si>
  <si>
    <t xml:space="preserve">Land - Other Adjustments                                                                                                                                                                                       </t>
  </si>
  <si>
    <t>Land - Interest Capitalized</t>
  </si>
  <si>
    <t>Building - Additions</t>
  </si>
  <si>
    <t>Building - Interest Capitalized</t>
  </si>
  <si>
    <t xml:space="preserve">Building - Disposals </t>
  </si>
  <si>
    <t xml:space="preserve">Building - Other Adjustments                                                                                                                                                                                       </t>
  </si>
  <si>
    <t>T.I. - Additions</t>
  </si>
  <si>
    <t xml:space="preserve">T.I. - Interest Capitalized </t>
  </si>
  <si>
    <t xml:space="preserve">T.I. - Disposals </t>
  </si>
  <si>
    <t xml:space="preserve">T.I. - Other Adjustments                                                                                                                                                                                       </t>
  </si>
  <si>
    <t>M&amp;E - Additions</t>
  </si>
  <si>
    <t xml:space="preserve">M&amp;E - Interest Capitalized </t>
  </si>
  <si>
    <t xml:space="preserve">M&amp;E - Disposals </t>
  </si>
  <si>
    <t xml:space="preserve">M&amp;E - Other Adjustments                                                                                                                                                                                       </t>
  </si>
  <si>
    <t>IT - Additions</t>
  </si>
  <si>
    <t xml:space="preserve">IT - Interest Capitalized </t>
  </si>
  <si>
    <t>IT - Disposals</t>
  </si>
  <si>
    <t xml:space="preserve">IT - Other Adjustments                                                                                                                                                                                       </t>
  </si>
  <si>
    <t>Aircraft - Additions</t>
  </si>
  <si>
    <t xml:space="preserve">Aircraft - Interest Capitalized </t>
  </si>
  <si>
    <t xml:space="preserve">Aircraft - Disposals </t>
  </si>
  <si>
    <t xml:space="preserve">Aircraft - Other Adjustments                                                                                                                                                                                       </t>
  </si>
  <si>
    <t>Other - Additions</t>
  </si>
  <si>
    <t>Other - Interest Capitalized</t>
  </si>
  <si>
    <t xml:space="preserve">Other - Disposals </t>
  </si>
  <si>
    <t xml:space="preserve">Other - Other Adjustments                                                                                                                                                                                       </t>
  </si>
  <si>
    <t>Building - Opening Accumulated Amortization</t>
  </si>
  <si>
    <t>T.I. - Opening Accumulated Amortization</t>
  </si>
  <si>
    <t>M&amp;E - Opening Accumulated Amortization</t>
  </si>
  <si>
    <t>IT - Opening Accumulated Amortization</t>
  </si>
  <si>
    <t>Aircraft - Opening Accumulated Amortization</t>
  </si>
  <si>
    <t>Other - Opening Accumulated Amortization</t>
  </si>
  <si>
    <t xml:space="preserve">Other - Amortization - Other Adjustments                                                                                                                                                                                                </t>
  </si>
  <si>
    <t xml:space="preserve">Other - Amortization - Disposals </t>
  </si>
  <si>
    <t xml:space="preserve">Aircraft - Amortization - Other Adjustments                                                                                                                                                                                                </t>
  </si>
  <si>
    <t xml:space="preserve">Aircraft - Amortization - Disposals </t>
  </si>
  <si>
    <t xml:space="preserve">IT - Amortization - Other Adjustments                                                                                                                                                                                                </t>
  </si>
  <si>
    <t xml:space="preserve">IT - Amortization - Disposals </t>
  </si>
  <si>
    <t>T.I. - Amortization - Disposals</t>
  </si>
  <si>
    <t xml:space="preserve">T.I. - Amortization - Other Adjustments                                                                                                                                                                                                </t>
  </si>
  <si>
    <t xml:space="preserve">M&amp;E - Amortization - Disposals </t>
  </si>
  <si>
    <t xml:space="preserve">M&amp;E - Amortization - Other Adjustments                                                                                                                                                                                                </t>
  </si>
  <si>
    <t>Land Disposal</t>
  </si>
  <si>
    <t>DISP</t>
  </si>
  <si>
    <t>Land Valuations and Other Adjustments</t>
  </si>
  <si>
    <t>ValOth</t>
  </si>
  <si>
    <t>Buildings Additions</t>
  </si>
  <si>
    <t>Buildings Disposal</t>
  </si>
  <si>
    <t>Buildings Valuations and Other Adjustments</t>
  </si>
  <si>
    <t>Transportation Infrastructure Additions</t>
  </si>
  <si>
    <t>Transportation Infrastructure Disposal</t>
  </si>
  <si>
    <t>Transportation Infrastructure Valuations and Adjustments</t>
  </si>
  <si>
    <t>Machinery and Equipment Additions</t>
  </si>
  <si>
    <t>Machinery and Equipment - Disposal</t>
  </si>
  <si>
    <t>Machinery and Equipment Valuation and Adjustments</t>
  </si>
  <si>
    <t>Information Technology Additions</t>
  </si>
  <si>
    <t>Information Technology Disposal</t>
  </si>
  <si>
    <t>Information Technology Valuation and Adjustments</t>
  </si>
  <si>
    <t>Additions</t>
  </si>
  <si>
    <t>Disposal</t>
  </si>
  <si>
    <t>Valuations and Adjustments</t>
  </si>
  <si>
    <t>TCA_Other Opening Balance</t>
  </si>
  <si>
    <t>TCA_Other Disposals</t>
  </si>
  <si>
    <t>TCA_Other Additions</t>
  </si>
  <si>
    <t>TCA_Other Valuations and Adjustments</t>
  </si>
  <si>
    <t>AA - Building Opening Balance</t>
  </si>
  <si>
    <t>AA - Building Amortization</t>
  </si>
  <si>
    <t>AA - Building Disposal</t>
  </si>
  <si>
    <t>AA - Building Valuation and Other Adjustments</t>
  </si>
  <si>
    <t>AMORT</t>
  </si>
  <si>
    <t>AA - M&amp;E Opening Balance</t>
  </si>
  <si>
    <t>AA - M&amp;E Amortization</t>
  </si>
  <si>
    <t>AA - M&amp;E Disposal</t>
  </si>
  <si>
    <t>AA - M&amp;E Valuation and Other Adjustments</t>
  </si>
  <si>
    <t>AA - IT Opening Balance</t>
  </si>
  <si>
    <t>AA - IT Amortization</t>
  </si>
  <si>
    <t>AA - IT Disposal</t>
  </si>
  <si>
    <t>AA - IT Valuation and Other Adjustments</t>
  </si>
  <si>
    <t>AA - Aircraft Opening Balance</t>
  </si>
  <si>
    <t>AA - Amortization</t>
  </si>
  <si>
    <t>AA - Disposal</t>
  </si>
  <si>
    <t>AA - Valuation and Other Adjustments</t>
  </si>
  <si>
    <t>AA - TCA_Other Opening Balance</t>
  </si>
  <si>
    <t>AA - TCA_Other Amortization</t>
  </si>
  <si>
    <t>AA - TCA_Other Disposal</t>
  </si>
  <si>
    <t>AA - TCA_Other Valuation and Other Adjustments</t>
  </si>
  <si>
    <t>Grants, Subsidies from the Province recorded as Revenue - Consolidations</t>
  </si>
  <si>
    <t>Transfer Payments, Grants, Forgivable Loans - Consolidations</t>
  </si>
  <si>
    <r>
      <t xml:space="preserve">C204120 </t>
    </r>
    <r>
      <rPr>
        <b/>
        <sz val="10"/>
        <color rgb="FFFF0000"/>
        <rFont val="Arial"/>
        <family val="2"/>
      </rPr>
      <t>IC</t>
    </r>
  </si>
  <si>
    <t>Other AP and Accrued Liabilities (Agricorp &amp; FRT), "Other Liabilities" or "Other Funds and Liabilities" (ARIO)</t>
  </si>
  <si>
    <t>OGO Template Account Name</t>
  </si>
  <si>
    <t>Movement Account</t>
  </si>
  <si>
    <t>1 - Jubayer to add account.</t>
  </si>
  <si>
    <t>2 - Jubayer to add account.</t>
  </si>
  <si>
    <t>5 - Jubayer to add account, not in Dan's.</t>
  </si>
  <si>
    <t>3  (Proposed HFM account not in Dan's mapping)</t>
  </si>
  <si>
    <t>5  (Proposed HFM account not in Dan's mapping)</t>
  </si>
  <si>
    <t>9 - Jubayer to add account, not in Dan's.</t>
  </si>
  <si>
    <t>3 - Jubayer to add account, not in Dan's.</t>
  </si>
  <si>
    <t>HFM Accounts (Proposed)</t>
  </si>
  <si>
    <t>Jubayer to create "Interest Capitalized".</t>
  </si>
  <si>
    <t>HFM Account</t>
  </si>
  <si>
    <t>DR Other</t>
  </si>
  <si>
    <t>5 - Jubayer to add account.</t>
  </si>
  <si>
    <t>Jubayer to update account name to "Other Liabilities" only.</t>
  </si>
  <si>
    <t>8 - Jubayer to update account name to "Other Liabilities-IC" only.</t>
  </si>
  <si>
    <t>10 - Jubayer to update account name to "Other Liabilities" only.</t>
  </si>
  <si>
    <t>Jubayer to add "IC"</t>
  </si>
  <si>
    <r>
      <rPr>
        <b/>
        <sz val="10"/>
        <color rgb="FFFF0000"/>
        <rFont val="Arial"/>
        <family val="2"/>
      </rPr>
      <t>Aircraft</t>
    </r>
    <r>
      <rPr>
        <sz val="10"/>
        <rFont val="Arial"/>
        <family val="2"/>
      </rPr>
      <t xml:space="preserve"> - Consolidation - Disps </t>
    </r>
    <r>
      <rPr>
        <b/>
        <sz val="10"/>
        <color rgb="FFFF0000"/>
        <rFont val="Arial"/>
        <family val="2"/>
      </rPr>
      <t>(wrong COG account assigned per ADI form?)</t>
    </r>
  </si>
  <si>
    <t>Interest income</t>
  </si>
  <si>
    <t>Employee Benefits:  Pension Expense - PSPP</t>
  </si>
  <si>
    <t>Employee Benefits:  Pension Expense - OPSEU</t>
  </si>
  <si>
    <t>Employee Benefits:  Pension Expense - HOOPP</t>
  </si>
  <si>
    <t xml:space="preserve">Employee Benefits:  Pension Expense - Other </t>
  </si>
  <si>
    <t>Employee Benefits:  Non-pension Retirement Benefits Expense</t>
  </si>
  <si>
    <t>Employee Benefits:  Regular Severance or Termination Benefit Expense</t>
  </si>
  <si>
    <t>Employee Benefits:  Workers' Compensation Benefit Expense</t>
  </si>
  <si>
    <t xml:space="preserve">Employee Benefits:  Other Employee Benefits Expenses </t>
  </si>
  <si>
    <t>Services: To External Parties</t>
  </si>
  <si>
    <t>Royalties: From External Parties</t>
  </si>
  <si>
    <t>Sales and Rentals: From External Parties</t>
  </si>
  <si>
    <t>Interest/Investment Income: From External Parties</t>
  </si>
  <si>
    <t>Recovery of Prior Year's Expenditures: From External Parties</t>
  </si>
  <si>
    <t>Deferred Revenue recognized to revenue: From External Parties</t>
  </si>
  <si>
    <t>Deferred Capital Contribution (DCC) amortized to revenue: From External Parties</t>
  </si>
  <si>
    <t xml:space="preserve"> Other Revenue: From External Parties</t>
  </si>
  <si>
    <t>Supplies and Equipment: To External Parties</t>
  </si>
  <si>
    <t>Transfer Payments: To External Parties</t>
  </si>
  <si>
    <t>Other Transactions: To External Parties</t>
  </si>
  <si>
    <t>Interest on Debt: To External Parties</t>
  </si>
  <si>
    <t>Realized (Gains)/Losses</t>
  </si>
  <si>
    <t>Remediation of contaminated sites:  To External Parties</t>
  </si>
  <si>
    <t>Remediation of contaminated sites:  To a Ministry of Govt. Organization</t>
  </si>
  <si>
    <t>Intercompany Partner
Organization Name</t>
  </si>
  <si>
    <t>Form &amp; Table Reference</t>
  </si>
  <si>
    <t>Temporary Investments: In Others - External Parties</t>
  </si>
  <si>
    <t>Temporary Investments: In Ministry / Other Govt. Organizations</t>
  </si>
  <si>
    <t>Long-term Investments: In Others - External Parties</t>
  </si>
  <si>
    <t>Long-term Investments: In Ministry / Other Govt. Organizations</t>
  </si>
  <si>
    <t>Accounts Receivable: Due from External Parties</t>
  </si>
  <si>
    <t>Accounts Receivable: Due from a Ministry / Other Govt. Organizations</t>
  </si>
  <si>
    <t>Loans Receivable: Due from External Parties</t>
  </si>
  <si>
    <t>Loans Receivable: Due from Ministry / Other Govt. Organizations</t>
  </si>
  <si>
    <t xml:space="preserve">Accounts Receivable: Provision for Doubtful Accounts </t>
  </si>
  <si>
    <t>Loans Receivable: Provision for Doubtful Accounts</t>
  </si>
  <si>
    <t>Other Assets: External Parties</t>
  </si>
  <si>
    <t>Other Assets: Ministry / Other Govt. Organizations</t>
  </si>
  <si>
    <t>Land - Opening Cost Value</t>
  </si>
  <si>
    <t>Building - Opening Cost Value</t>
  </si>
  <si>
    <t>T.I. - Opening Cost Value</t>
  </si>
  <si>
    <t>M&amp;E - Opening Cost Value</t>
  </si>
  <si>
    <t>IT - Opening Cost Value</t>
  </si>
  <si>
    <t>Aircraft - Opening Cost Value</t>
  </si>
  <si>
    <t>Other - Opening Cost Value</t>
  </si>
  <si>
    <t>Building - Amortization for the period</t>
  </si>
  <si>
    <t>T.I. - Amortization for the period</t>
  </si>
  <si>
    <t>M&amp;E - Amortization for the period</t>
  </si>
  <si>
    <t>IT - Amortization for the period</t>
  </si>
  <si>
    <t>Aircraft - Amortization for the period</t>
  </si>
  <si>
    <t>Other - Amortization for the period</t>
  </si>
  <si>
    <t>Accrued Interest on Debt: To External Parties</t>
  </si>
  <si>
    <t>Due to: External Parties</t>
  </si>
  <si>
    <t>Other Liabilities: To External Parties</t>
  </si>
  <si>
    <t>Accrued Grants Payable: To External Parties</t>
  </si>
  <si>
    <t>Accrued Grants Payable: To Ministry / Other Govt. Organizations</t>
  </si>
  <si>
    <t>Accrued Interest on Debt: To Ministry / Other Govt. Organizations</t>
  </si>
  <si>
    <t>Due to: Ministry / Other Govt. Organizations</t>
  </si>
  <si>
    <t>Debt: To Ministry / Other Govt. Organizations</t>
  </si>
  <si>
    <t>Other Liabilities: To Ministry / Other Govt. Organizations</t>
  </si>
  <si>
    <t>Deferred Revenue: From External Parties</t>
  </si>
  <si>
    <t>Deferred Capital Contributions (DCC) - From External Parties</t>
  </si>
  <si>
    <t>Deferred Capital Contributions (DCC) - From Government of Canada</t>
  </si>
  <si>
    <t>Deferred Capital Contributions (DCC) - From Ministry / Other Govt. Organizations</t>
  </si>
  <si>
    <t>Debt: To External Parties</t>
  </si>
  <si>
    <t>Remediation of contaminated sites:  To Ministry / Other Govt. Organizations</t>
  </si>
  <si>
    <t xml:space="preserve">Opening Accumulated Operating Surplus/(Deficit) </t>
  </si>
  <si>
    <t>Opening Accumulated Remeasurement Gains/(Losses)</t>
  </si>
  <si>
    <t>Unrealized gains/(losses) attributable to:  Foreign exchange</t>
  </si>
  <si>
    <t>Unrealized gains/(losses) attributable to:  Derivatives and Portfolio Investments</t>
  </si>
  <si>
    <t>Amounts realized and recognized to the Statement of Operations</t>
  </si>
  <si>
    <t>Other Adjustments</t>
  </si>
  <si>
    <t>Investments greater than a year</t>
  </si>
  <si>
    <t>Accumulated Deficit - Consolidations</t>
  </si>
  <si>
    <t>Capital Advances</t>
  </si>
  <si>
    <t>7 - Jubayer to add account and "IC".</t>
  </si>
  <si>
    <t>Calculated: Form 2C (PY Total Assets) - Form 2E (PY Total Liabilities - CY DCC External Parties)</t>
  </si>
  <si>
    <t>Ending Equity</t>
  </si>
  <si>
    <t>C300000</t>
  </si>
  <si>
    <t>OCI_Adjs</t>
  </si>
  <si>
    <t xml:space="preserve">Calculated: Form 2A - HFM account 599940 Realized Gain/Loss.  </t>
  </si>
  <si>
    <t>END OF TEMPLATE</t>
  </si>
  <si>
    <t>202</t>
  </si>
  <si>
    <t>203</t>
  </si>
  <si>
    <t>205</t>
  </si>
  <si>
    <t>206</t>
  </si>
  <si>
    <t>207</t>
  </si>
  <si>
    <t>208</t>
  </si>
  <si>
    <t>209</t>
  </si>
  <si>
    <t>210</t>
  </si>
  <si>
    <t>211</t>
  </si>
  <si>
    <t>218</t>
  </si>
  <si>
    <t>219</t>
  </si>
  <si>
    <t>220</t>
  </si>
  <si>
    <t>222</t>
  </si>
  <si>
    <t>227</t>
  </si>
  <si>
    <t>228</t>
  </si>
  <si>
    <t>231</t>
  </si>
  <si>
    <t>235</t>
  </si>
  <si>
    <t>236</t>
  </si>
  <si>
    <t>237</t>
  </si>
  <si>
    <t>238</t>
  </si>
  <si>
    <t>239</t>
  </si>
  <si>
    <t>240</t>
  </si>
  <si>
    <t>241</t>
  </si>
  <si>
    <t>242</t>
  </si>
  <si>
    <t>243</t>
  </si>
  <si>
    <t>244</t>
  </si>
  <si>
    <t>245</t>
  </si>
  <si>
    <t>246</t>
  </si>
  <si>
    <t>247</t>
  </si>
  <si>
    <t>248</t>
  </si>
  <si>
    <t>249</t>
  </si>
  <si>
    <t>250</t>
  </si>
  <si>
    <t>251</t>
  </si>
  <si>
    <t>252</t>
  </si>
  <si>
    <t>261</t>
  </si>
  <si>
    <t>262</t>
  </si>
  <si>
    <t>263</t>
  </si>
  <si>
    <t>264</t>
  </si>
  <si>
    <t>265</t>
  </si>
  <si>
    <t>266</t>
  </si>
  <si>
    <t>267</t>
  </si>
  <si>
    <t>268</t>
  </si>
  <si>
    <t>269</t>
  </si>
  <si>
    <t>270</t>
  </si>
  <si>
    <t>272</t>
  </si>
  <si>
    <t>277</t>
  </si>
  <si>
    <t>278</t>
  </si>
  <si>
    <t>303</t>
  </si>
  <si>
    <t>304</t>
  </si>
  <si>
    <t>314</t>
  </si>
  <si>
    <t>315</t>
  </si>
  <si>
    <t>001</t>
  </si>
  <si>
    <t>002</t>
  </si>
  <si>
    <t>003</t>
  </si>
  <si>
    <t>004</t>
  </si>
  <si>
    <t>005</t>
  </si>
  <si>
    <t>006</t>
  </si>
  <si>
    <t>007</t>
  </si>
  <si>
    <t>009</t>
  </si>
  <si>
    <t>010</t>
  </si>
  <si>
    <t>011</t>
  </si>
  <si>
    <t>012</t>
  </si>
  <si>
    <t>013</t>
  </si>
  <si>
    <t>014</t>
  </si>
  <si>
    <t>016</t>
  </si>
  <si>
    <t>017</t>
  </si>
  <si>
    <t>018</t>
  </si>
  <si>
    <t>019</t>
  </si>
  <si>
    <t>020</t>
  </si>
  <si>
    <t>021</t>
  </si>
  <si>
    <t>022</t>
  </si>
  <si>
    <t>023</t>
  </si>
  <si>
    <t>024</t>
  </si>
  <si>
    <t>025</t>
  </si>
  <si>
    <t>026</t>
  </si>
  <si>
    <t>027</t>
  </si>
  <si>
    <t>029</t>
  </si>
  <si>
    <t>030</t>
  </si>
  <si>
    <t>033</t>
  </si>
  <si>
    <t>034</t>
  </si>
  <si>
    <t>037</t>
  </si>
  <si>
    <t>038</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</si>
  <si>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</si>
  <si>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</si>
  <si>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</si>
  <si>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</si>
  <si>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</si>
  <si>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</si>
  <si>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</si>
  <si>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</si>
  <si>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</si>
  <si>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</si>
  <si>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</si>
  <si>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</si>
  <si>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</si>
  <si>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</si>
  <si>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</si>
  <si>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</si>
  <si>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</si>
  <si>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</si>
  <si>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</si>
  <si>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</si>
  <si>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</si>
  <si>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</si>
  <si>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</si>
  <si>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</si>
  <si>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</si>
  <si>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</si>
  <si>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</si>
  <si>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</si>
  <si>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</si>
  <si>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</si>
  <si>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</si>
  <si>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</si>
  <si>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</si>
  <si>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</si>
  <si>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</si>
  <si>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</si>
  <si>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</si>
  <si>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</si>
  <si>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</si>
  <si>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</si>
  <si>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</si>
  <si>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</si>
  <si>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</si>
  <si>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</si>
  <si>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</si>
  <si>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</si>
  <si>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</si>
  <si>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</si>
  <si>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</si>
  <si>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</si>
  <si>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</si>
  <si>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</si>
  <si>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</si>
  <si>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</si>
  <si>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</si>
  <si>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</si>
  <si>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</si>
  <si>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</si>
  <si>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</si>
  <si>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</si>
  <si>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</si>
  <si>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</si>
  <si>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</si>
  <si>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</si>
  <si>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</si>
  <si>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</si>
  <si>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1405</t>
  </si>
  <si>
    <t>1406</t>
  </si>
  <si>
    <t>1430</t>
  </si>
  <si>
    <t>1433</t>
  </si>
  <si>
    <t>1434</t>
  </si>
  <si>
    <t>1460</t>
  </si>
  <si>
    <t>1468</t>
  </si>
  <si>
    <t>1471</t>
  </si>
  <si>
    <t>1472</t>
  </si>
  <si>
    <t>1487</t>
  </si>
  <si>
    <t>1490</t>
  </si>
  <si>
    <t>1491</t>
  </si>
  <si>
    <t>1492</t>
  </si>
  <si>
    <t>1493</t>
  </si>
  <si>
    <t>1494</t>
  </si>
  <si>
    <t>1495</t>
  </si>
  <si>
    <t>044</t>
  </si>
  <si>
    <t>Intercompany Partner
Organization Code</t>
  </si>
  <si>
    <t>DO NOT UPLOAD COLUMN</t>
  </si>
  <si>
    <t/>
  </si>
  <si>
    <t>101010_IC</t>
  </si>
  <si>
    <t>101099_IC</t>
  </si>
  <si>
    <t>102999_IC</t>
  </si>
  <si>
    <t>103070_IC</t>
  </si>
  <si>
    <t>109099_IC</t>
  </si>
  <si>
    <t>200110_IC</t>
  </si>
  <si>
    <t>200210_IC</t>
  </si>
  <si>
    <t>201010_IC</t>
  </si>
  <si>
    <t>209055_IC</t>
  </si>
  <si>
    <t>209099_IC</t>
  </si>
  <si>
    <t>409010_IC</t>
  </si>
  <si>
    <t>409399_IC</t>
  </si>
  <si>
    <t>409410_IC</t>
  </si>
  <si>
    <t>409610_IC</t>
  </si>
  <si>
    <t>409628_IC</t>
  </si>
  <si>
    <t>409630_IC</t>
  </si>
  <si>
    <t>409640_IC</t>
  </si>
  <si>
    <t>409699_IC</t>
  </si>
  <si>
    <t>510010_IC</t>
  </si>
  <si>
    <t>540010_IC</t>
  </si>
  <si>
    <t>550010_IC</t>
  </si>
  <si>
    <t>560010_IC</t>
  </si>
  <si>
    <t>570010_IC</t>
  </si>
  <si>
    <t>599999_IC</t>
  </si>
  <si>
    <t>C_204009</t>
  </si>
  <si>
    <t>C_204009_IC</t>
  </si>
  <si>
    <t>IntEarnd</t>
  </si>
  <si>
    <t>RecognContri</t>
  </si>
  <si>
    <t>OthAdjs</t>
  </si>
  <si>
    <t>C_204110</t>
  </si>
  <si>
    <t>C_204110_IC</t>
  </si>
  <si>
    <t>CIP_Intcap</t>
  </si>
  <si>
    <t>Custom Reporting</t>
  </si>
  <si>
    <t>Amort_DicsPrem</t>
  </si>
  <si>
    <t>LnsRec_IFIS_01</t>
  </si>
  <si>
    <t>Year1</t>
  </si>
  <si>
    <t>Year2</t>
  </si>
  <si>
    <t>Year3</t>
  </si>
  <si>
    <t>Year4</t>
  </si>
  <si>
    <t>Year5</t>
  </si>
  <si>
    <t>Year_6to10</t>
  </si>
  <si>
    <t>Year_11to15</t>
  </si>
  <si>
    <t>Year_16to20</t>
  </si>
  <si>
    <t>Year_21to25</t>
  </si>
  <si>
    <t>Year_26to50</t>
  </si>
  <si>
    <t>NoFixMat</t>
  </si>
  <si>
    <t>LRR_ADA_01</t>
  </si>
  <si>
    <t>103099_LRR</t>
  </si>
  <si>
    <t>Loan Receivable - Other</t>
  </si>
  <si>
    <t>2H</t>
  </si>
  <si>
    <t>Operating Grants_IC</t>
  </si>
  <si>
    <t>Royalties - Other_IC</t>
  </si>
  <si>
    <t>Sales and Rentals_IC</t>
  </si>
  <si>
    <t>Interest income_IC</t>
  </si>
  <si>
    <t>Recovery of Prior Years' Expenditures Operating</t>
  </si>
  <si>
    <t>Recovery of Prior Years' Expenditures Operating_IC</t>
  </si>
  <si>
    <t>Amortization of Deferred Capital Contributions_IC</t>
  </si>
  <si>
    <t>Other Miscellaneous Revenue_IC</t>
  </si>
  <si>
    <t>Salaries and Wages_IC</t>
  </si>
  <si>
    <t>Services_IC</t>
  </si>
  <si>
    <t>Supplies and Equipment_IC</t>
  </si>
  <si>
    <t>Transfer Payments Expense</t>
  </si>
  <si>
    <t>Transfer Payments Expense_IC</t>
  </si>
  <si>
    <t>Interest Expense on Debt_IC</t>
  </si>
  <si>
    <t>Other Transactions_IC</t>
  </si>
  <si>
    <t>Temporary Investments_IC</t>
  </si>
  <si>
    <t>Investments greater than a year_IC</t>
  </si>
  <si>
    <t>Other Accounts Receivable_IC</t>
  </si>
  <si>
    <t>Loan Receivable - Clearing_IC</t>
  </si>
  <si>
    <t>Other Financial Assets_IC</t>
  </si>
  <si>
    <t>Land</t>
  </si>
  <si>
    <t>Buildings</t>
  </si>
  <si>
    <t>Transportation Infrastructure</t>
  </si>
  <si>
    <t>Machinery and Equipment</t>
  </si>
  <si>
    <t>Information Technology</t>
  </si>
  <si>
    <t>Aircraft</t>
  </si>
  <si>
    <t>TCA_ Other</t>
  </si>
  <si>
    <t>AA - Buildings</t>
  </si>
  <si>
    <t>AA - Transportation Infrastructure</t>
  </si>
  <si>
    <t>AA - Machinery and Equipment</t>
  </si>
  <si>
    <t>AA - Information Technology</t>
  </si>
  <si>
    <t>AA - Aircraft</t>
  </si>
  <si>
    <t>AA - TCA_Other</t>
  </si>
  <si>
    <t>Transfer Payment Payable_IC</t>
  </si>
  <si>
    <t>Accrued Interest on Debt_IC</t>
  </si>
  <si>
    <t>DR Other_IC</t>
  </si>
  <si>
    <t>Other Funds and Liabilities</t>
  </si>
  <si>
    <t>Other Funds and Liabilities-IC</t>
  </si>
  <si>
    <t>Debt Issued for Provincial Purpose_IC</t>
  </si>
  <si>
    <t>Liability for Contaminated Sites_IC</t>
  </si>
  <si>
    <t>Deferred Revenue: From Ministry / Other Govt. Organizations Opening</t>
  </si>
  <si>
    <t>Deferred Revenue: From Ministry / Other Govt. Organizations Interest Earned</t>
  </si>
  <si>
    <t>Deferred Revenue: From Ministry / Other Govt. Organizations Other Adjustment</t>
  </si>
  <si>
    <t>Deferred Capital Contributions</t>
  </si>
  <si>
    <t>Deferred Capital Contributions (DCC) - From Ministry / Other Govt. Organizations  Contribution Received</t>
  </si>
  <si>
    <t>Deferred Capital Contributions (DCC) - From Ministry / Other Govt. Organizations  Amortization</t>
  </si>
  <si>
    <t>Deferred Capital Contributions (DCC) - From Ministry / Other Govt. Organizations  Interest Earned</t>
  </si>
  <si>
    <t>Deferred Capital Contributions (DCC) - From Ministry / Other Govt. Organizations  Other Adjustments</t>
  </si>
  <si>
    <t>Deferred Capital Contributions (DCC) - From Ministry / Other Govt. Organizations  Open</t>
  </si>
  <si>
    <t>Deferred Capital Contributions_IC</t>
  </si>
  <si>
    <t xml:space="preserve">YTD Balance
</t>
  </si>
  <si>
    <t>AmortContri</t>
  </si>
  <si>
    <t>Deferred Revenue: From Ministry / Other Govt. Organizations Recognition of Contributions to Revenue</t>
  </si>
  <si>
    <t>Contri_Receivd</t>
  </si>
  <si>
    <t>SUBS_ICP</t>
  </si>
  <si>
    <t xml:space="preserve">Forms used </t>
  </si>
  <si>
    <t>2016-17 PUBLIC ACCOUNTS</t>
  </si>
  <si>
    <t>For the Year Ended March 31, 2017</t>
  </si>
  <si>
    <t>March 31, 2017 ($000's)</t>
  </si>
  <si>
    <t>As at March 31, 2017</t>
  </si>
  <si>
    <t>Fiscal Year Ended March 31, 2017</t>
  </si>
  <si>
    <t xml:space="preserve">Fiscal Year Ended March 31, 2017  ($000's) </t>
  </si>
  <si>
    <t>Report in ($000's) at March 31, 2017</t>
  </si>
  <si>
    <t>2023-2027</t>
  </si>
  <si>
    <t>2028-2032</t>
  </si>
  <si>
    <t>2033-2037</t>
  </si>
  <si>
    <t>2038-2042</t>
  </si>
  <si>
    <t>2043 and thereafter</t>
  </si>
  <si>
    <t>2017 ($000's)</t>
  </si>
  <si>
    <t>Dates Format</t>
  </si>
  <si>
    <t xml:space="preserve">1.  Break-out the total loans receivable balance with 3rd parties as at March 31, 2017 by loan.
2.  Based on the terms of each loan agreement, provide the repayment schedule for each loan in the format required by the table below.
3.  Provide the balance of any unamortized loan discounts/premiums and allowance for doubtful accounts as at March 31, 2017 for each loan.
4.  Provide the low/high (min / max) interest rate for each loan as set out by the loan agreement. </t>
  </si>
  <si>
    <r>
      <t xml:space="preserve">(1)  </t>
    </r>
    <r>
      <rPr>
        <sz val="10"/>
        <rFont val="Arial"/>
        <family val="2"/>
      </rPr>
      <t xml:space="preserve">The total number of sites that were identified at the beginning of 2016-17, the additional sites identified and remediated within the year and the remaining sites that still needs to be remediated at the end of the year. </t>
    </r>
  </si>
  <si>
    <r>
      <t xml:space="preserve">(2)  </t>
    </r>
    <r>
      <rPr>
        <sz val="10"/>
        <rFont val="Arial"/>
        <family val="2"/>
      </rPr>
      <t>Amount of expense reported in 2016-17 Statement of Operations as a result of in-year accrual of new contaminated sites identified</t>
    </r>
    <r>
      <rPr>
        <i/>
        <sz val="10"/>
        <rFont val="Arial"/>
        <family val="2"/>
      </rPr>
      <t>.</t>
    </r>
  </si>
  <si>
    <t>Ensure that the total repayment amounts, unamortized discounts/premiums, and allowance for doubtful accounts agree with balances recorded as at March 31, 2017</t>
  </si>
  <si>
    <t>Liability for Contaminated Sites as of March 31, 2017</t>
  </si>
  <si>
    <t>Recoveries reported in the Statement of Financial Position as of March 31, 2017:</t>
  </si>
  <si>
    <r>
      <t>Net Assets as at March 31, 2017</t>
    </r>
    <r>
      <rPr>
        <b/>
        <vertAlign val="superscript"/>
        <sz val="9"/>
        <rFont val="Arial"/>
        <family val="2"/>
      </rPr>
      <t>(1)</t>
    </r>
  </si>
  <si>
    <t>Substitute Intercompany</t>
  </si>
  <si>
    <t>ASSETS</t>
  </si>
  <si>
    <t>Supplementary Accounts</t>
  </si>
  <si>
    <t>Deferred Revenue Recognized to Revenue</t>
  </si>
  <si>
    <t>Deferred Revenue Recognized to Revenue_IC</t>
  </si>
  <si>
    <t>Loan Receivable - Clearing - IC</t>
  </si>
  <si>
    <t>Building - Amortization - Disposals</t>
  </si>
  <si>
    <t xml:space="preserve">Building - Amortization - Other Adjustments                                                                                                                                                                                                </t>
  </si>
  <si>
    <t>AA - Transportation Infrastructure Opening Balance</t>
  </si>
  <si>
    <t>AA - Transportation Infrastructure Amortization</t>
  </si>
  <si>
    <t>AA - Transportation Infrastructure Disposal</t>
  </si>
  <si>
    <t>AA - Transportation Infrastructure Valuation and Other Adjustments</t>
  </si>
  <si>
    <t>Deferred Revenue: From Ministry / Other Govt. Organizations Contributions Received</t>
  </si>
  <si>
    <r>
      <rPr>
        <vertAlign val="superscript"/>
        <sz val="10"/>
        <rFont val="Arial"/>
        <family val="2"/>
      </rPr>
      <t xml:space="preserve">(3) </t>
    </r>
    <r>
      <rPr>
        <sz val="10"/>
        <rFont val="Arial"/>
        <family val="2"/>
      </rPr>
      <t xml:space="preserve">Remeasurement gains and losses - this statement is used to distinguish unrealized remeasurement gains and losses from revenue and expenses.  Remeasurement gains and losses include unrealized changes in fair value of instruments measured at fair value and unrealized foreign exchange gains and losses.  Remeasurement gains and losses will be accumulated in the Statement of Remeasurement Gains and Losses until the underlying financial instrument is derecognized or sold.  At that time, the remeasurement gains and losses associated with the instrument are realized and therefore reclassified to the Statement of Operations. </t>
    </r>
  </si>
  <si>
    <r>
      <rPr>
        <vertAlign val="superscript"/>
        <sz val="10"/>
        <rFont val="Arial"/>
        <family val="2"/>
      </rPr>
      <t>(4)</t>
    </r>
    <r>
      <rPr>
        <sz val="10"/>
        <rFont val="Arial"/>
        <family val="2"/>
      </rPr>
      <t xml:space="preserve"> Must equal the closing balance from the prior year as submitted in the OGO templates (Form 2G) as part of the prior year Public Accounts process.  Any difference between that balance and the balance per the agency's final audited financial statements (from last year) should be presented in "</t>
    </r>
    <r>
      <rPr>
        <i/>
        <sz val="10"/>
        <rFont val="Arial"/>
        <family val="2"/>
      </rPr>
      <t>Other - please specify</t>
    </r>
    <r>
      <rPr>
        <sz val="10"/>
        <rFont val="Arial"/>
        <family val="2"/>
      </rPr>
      <t>" within Section A or B of Table 1 above as needed.</t>
    </r>
  </si>
  <si>
    <t>Trial Balance Check</t>
  </si>
  <si>
    <t>DO NOT IMPORT</t>
  </si>
  <si>
    <t>Validation Rule</t>
  </si>
  <si>
    <t>282</t>
  </si>
  <si>
    <t>AG201_Cancer Care Ontario</t>
  </si>
  <si>
    <t>201</t>
  </si>
  <si>
    <t>AG202_eHealth Ontario</t>
  </si>
  <si>
    <t>AG203_Education Quality and Accountability Office</t>
  </si>
  <si>
    <t>AG205_Legal Aid Ontario</t>
  </si>
  <si>
    <t>AG206_Metro Toronto Convention Centre</t>
  </si>
  <si>
    <t>AG207_Ontario Place Corporation</t>
  </si>
  <si>
    <t>AG208_Northern Ontario Heritage Fund Corporation</t>
  </si>
  <si>
    <t>AG209_Ontario Electricity Financial Corporation</t>
  </si>
  <si>
    <t>AG210_Ontario Financing Authority</t>
  </si>
  <si>
    <t>AG211_Ontario Securities Commission</t>
  </si>
  <si>
    <t>AG213_Ontario Mortgage and Housing Corporation</t>
  </si>
  <si>
    <t>213</t>
  </si>
  <si>
    <t>AG218_Agricorp</t>
  </si>
  <si>
    <t>AG219_Independent Electricity System Operator</t>
  </si>
  <si>
    <t>AG220_Ontario Energy Board</t>
  </si>
  <si>
    <t>AG222_Metrolinx</t>
  </si>
  <si>
    <t>AG227_Ontario Tourism Marketing Partnership Corporation</t>
  </si>
  <si>
    <t>AG228_Agricultural Research Institute of Ontario</t>
  </si>
  <si>
    <t>AG231_Ontario Educational Communications Authority (TVO)</t>
  </si>
  <si>
    <t>AG235_Erie St. Clair Local Health Integration Network</t>
  </si>
  <si>
    <t>AG236_South West Local Health Integration Network</t>
  </si>
  <si>
    <t>AG237_Waterloo Wellington Local Health Integration Network</t>
  </si>
  <si>
    <t>AG238_Hamilton Niagara Haldimand Brant Local Health Integration Network</t>
  </si>
  <si>
    <t>AG239_Central West Local Health Integration Network</t>
  </si>
  <si>
    <t>AG240_Mississauga Halton Local Health Integration Network</t>
  </si>
  <si>
    <t>AG241_Toronto Central Local Health Integration Network</t>
  </si>
  <si>
    <t>AG242_Central Local Health Integration Network</t>
  </si>
  <si>
    <t>AG243_Central East Local Health Integration Network</t>
  </si>
  <si>
    <t>AG244_South East Local Health Integration Network</t>
  </si>
  <si>
    <t>AG245_Champlain Local Health Integration Network</t>
  </si>
  <si>
    <t>AG246_North Simcoe Muskoka Local Health Integration Network</t>
  </si>
  <si>
    <t>AG247_North East Local Health Integration Network</t>
  </si>
  <si>
    <t>AG248_North West Local Health Integration Network</t>
  </si>
  <si>
    <t>AG249_Ornge</t>
  </si>
  <si>
    <t>AG250_Ontario French-Language Educational Communications Authority (TFO)</t>
  </si>
  <si>
    <t>AG251_Ontario Agency for Health Protection and Promotion (Public Health Ontario)</t>
  </si>
  <si>
    <t>AG252_Ontario Northland Transportation Commission</t>
  </si>
  <si>
    <t>AG261_Ontario Trillium Foundation</t>
  </si>
  <si>
    <t>AG262_The Royal Ontario Museum</t>
  </si>
  <si>
    <t>AG263_Ontario Student Loan Trust</t>
  </si>
  <si>
    <t>AG264_Ontario Science Centre</t>
  </si>
  <si>
    <t>AG265_Ontario Arts Council</t>
  </si>
  <si>
    <t>AG266_Ottawa Convention Centre Corporation</t>
  </si>
  <si>
    <t>AG267_Algonquin Forestry Authority</t>
  </si>
  <si>
    <t>AG268_Niagara Parks Commission</t>
  </si>
  <si>
    <t>AG269_Forest Renewal Trust</t>
  </si>
  <si>
    <t>AG270_Ontario Capital Growth Corporation</t>
  </si>
  <si>
    <t>AG272_Ontario Racing Commission</t>
  </si>
  <si>
    <t>AG273_Ontario Immigrant Investor Corporation</t>
  </si>
  <si>
    <t>273</t>
  </si>
  <si>
    <t>AG277_Ontario Clean Water Agency</t>
  </si>
  <si>
    <t>AG278_TO Organizing Committee for the 2015 Pan American &amp; Parapan American Games</t>
  </si>
  <si>
    <t>AG280_Ontario Infrastructure and Lands Corporation</t>
  </si>
  <si>
    <t>280</t>
  </si>
  <si>
    <t>AG281_Toronto Waterfront Revitalization Corporation</t>
  </si>
  <si>
    <t>281</t>
  </si>
  <si>
    <t>AG282_General Real Estate Portfolio</t>
  </si>
  <si>
    <t>AG283_Transmission Corridor Program</t>
  </si>
  <si>
    <t>283</t>
  </si>
  <si>
    <t>AG303_Hydro One Inc.</t>
  </si>
  <si>
    <t>AG304_Ontario Power Generation Inc.</t>
  </si>
  <si>
    <t>AG314_Liquor Control Board of Ontario (LCBO)</t>
  </si>
  <si>
    <t>AG315_Ontario Lottery and Gaming Corporation</t>
  </si>
  <si>
    <t>AG316_Brampton Distribution Holdco Inc.</t>
  </si>
  <si>
    <t>316</t>
  </si>
  <si>
    <t>AG501_PDI Consolidations</t>
  </si>
  <si>
    <t>501</t>
  </si>
  <si>
    <t>CL101_Algonquin College of Applied Arts and Technology</t>
  </si>
  <si>
    <t>CL102_Cambrian College of Applied Arts and Technology</t>
  </si>
  <si>
    <t>CL103_Canadore College of Applied Arts and Technology</t>
  </si>
  <si>
    <t>CL104_Centennial College of Applied Arts and Technology</t>
  </si>
  <si>
    <t xml:space="preserve">CL105_Collège Boréal d'arts appliqués et de technologie		</t>
  </si>
  <si>
    <t>CL106_Conestoga College Institute of  Technology and Advanced Learning</t>
  </si>
  <si>
    <t xml:space="preserve">CL107_Confederation College of Applied Arts and Technology		</t>
  </si>
  <si>
    <t>CL108_Durham College of Applied Arts and Technology</t>
  </si>
  <si>
    <t>CL109_Fanshawe College of Applied Arts and Technology</t>
  </si>
  <si>
    <t xml:space="preserve">CL110_Sir Sandford Fleming College of Applied Arts and Technology		</t>
  </si>
  <si>
    <t>CL111_George Brown College of Applied Arts and Technology</t>
  </si>
  <si>
    <t>CL112_Georgian College of Applied Arts and Technology</t>
  </si>
  <si>
    <t>CL113_Humber College Institute of Technology and Advanced Learning</t>
  </si>
  <si>
    <t xml:space="preserve">CL114_Collège d'arts appliqués et de technologie La Cité collégiale		</t>
  </si>
  <si>
    <t>CL115_Lambton College of Applied Arts and Technology</t>
  </si>
  <si>
    <t>CL116_Loyalist College of Applied Arts and Technology</t>
  </si>
  <si>
    <t>CL117_Mohawk College of Applied Arts and Technology</t>
  </si>
  <si>
    <t>CL118_Niagara College of Applied Arts and Technology</t>
  </si>
  <si>
    <t>CL119_Northern College of Applied Arts and Technology</t>
  </si>
  <si>
    <t>CL120_Sault College of Applied Arts and Technology</t>
  </si>
  <si>
    <t>CL121_Seneca College of Applied Arts and Technology</t>
  </si>
  <si>
    <t>CL122_Sheridan College Institute of Technology and Advanced Learning</t>
  </si>
  <si>
    <t>CL123_St. Clair College of Applied Arts and Technology</t>
  </si>
  <si>
    <t>CL124_St. Lawrence College of Applied Arts and Technology</t>
  </si>
  <si>
    <t>HP592_Lennox and Addington County General Hospital</t>
  </si>
  <si>
    <t>HP593_Four Counties Health Services</t>
  </si>
  <si>
    <t>HP596_Stevenson Memorial Hospital</t>
  </si>
  <si>
    <t>HP597_Almonte General Hospital</t>
  </si>
  <si>
    <t>HP599_Arnprior Regional Health</t>
  </si>
  <si>
    <t>HP600_Atikokan General Hospital</t>
  </si>
  <si>
    <t>HP606_Royal Victoria Regional Health Centre</t>
  </si>
  <si>
    <t>HP611_Blind River District Health Centre</t>
  </si>
  <si>
    <t>HP613_West Park Healthcare Centre</t>
  </si>
  <si>
    <t>HP619_Brockville General Hospital</t>
  </si>
  <si>
    <t>HP624_Campbellford Memorial Hospital</t>
  </si>
  <si>
    <t>HP626_Carleton Place and District Memorial Hospital</t>
  </si>
  <si>
    <t>HP627_Services de Santé de Chapleau Health Services</t>
  </si>
  <si>
    <t>HP628_Chatham-Kent Health Alliance</t>
  </si>
  <si>
    <t>HP632_North York General Hospital</t>
  </si>
  <si>
    <t>HP633_Clinton Public Hospital</t>
  </si>
  <si>
    <t>HP638_Lady Minto Hospital at Cochrane</t>
  </si>
  <si>
    <t>HP640_Collingwood General and Marine Hospital</t>
  </si>
  <si>
    <t>HP644_Hotel Dieu Hospital, Cornwall</t>
  </si>
  <si>
    <t>HP646_Deep River and District Hospital</t>
  </si>
  <si>
    <t>HP647_Dryden Regional Health Centre</t>
  </si>
  <si>
    <t>HP648_Haldimand War Memorial Hospital</t>
  </si>
  <si>
    <t>HP650_St.Joseph's General Hospital, Elliot Lake</t>
  </si>
  <si>
    <t>HP651_Royal Ottawa Health Care Group</t>
  </si>
  <si>
    <t>HP653_Englehart and District Hospital Inc.</t>
  </si>
  <si>
    <t>HP654_Espanola General Hospital</t>
  </si>
  <si>
    <t>HP655_South Huron Hospital Association</t>
  </si>
  <si>
    <t>HP656_Groves Memorial Community Hospital</t>
  </si>
  <si>
    <t>HP661_Cambridge Memorial Hospital</t>
  </si>
  <si>
    <t>HP662_Geraldton District Hospital</t>
  </si>
  <si>
    <t>HP663_Alexandra Marine &amp; General Hospital</t>
  </si>
  <si>
    <t>HP665_Guelph General Hospital</t>
  </si>
  <si>
    <t>HP666_St.Joseph's Health Centre, Guelph</t>
  </si>
  <si>
    <t>HP674_St. Joseph's Healthcare Hamilton</t>
  </si>
  <si>
    <t>HP676_Hanover &amp; District Hospital</t>
  </si>
  <si>
    <t>HP681_Hôpital Notre Dame Hospital (Hearst)</t>
  </si>
  <si>
    <t>HP682_Hornepayne Community Hospital</t>
  </si>
  <si>
    <t>HP684_Alexandra Hospital Ingersoll</t>
  </si>
  <si>
    <t>HP685_Anson General Hospital</t>
  </si>
  <si>
    <t>HP686_Lady Dunn Health Centre</t>
  </si>
  <si>
    <t>HP687_Sensenbrenner Hospital</t>
  </si>
  <si>
    <t>HP692_Religious Hospitallers of St. Joseph of the Hotel Dieu of Kingston</t>
  </si>
  <si>
    <t>HP693_Kingston General Hospital</t>
  </si>
  <si>
    <t>HP695_Providence Care Centre (Kingston)</t>
  </si>
  <si>
    <t>HP696_Kirkland and District Hospital</t>
  </si>
  <si>
    <t>HP699_St. Mary's General Hospital</t>
  </si>
  <si>
    <t>HP701_Mackenzie Health</t>
  </si>
  <si>
    <t>HP704_Leamington District Memorial Hospital</t>
  </si>
  <si>
    <t>HP707_Ross Memorial Hospital</t>
  </si>
  <si>
    <t>HP709_Listowel Memorial Hospital</t>
  </si>
  <si>
    <t>HP714_St. Joseph's Health Care, London</t>
  </si>
  <si>
    <t>HP718_Joseph Brant Hospital</t>
  </si>
  <si>
    <t>HP719_Manitouwadge General Hospital</t>
  </si>
  <si>
    <t>HP721_Wilson Memorial General Hospital</t>
  </si>
  <si>
    <t>HP723_Bingham Memorial Hospital</t>
  </si>
  <si>
    <t>HP724_Mattawa General Hospital</t>
  </si>
  <si>
    <t>HP726_Georgian Bay General Hospital</t>
  </si>
  <si>
    <t>HP732_Kemptville District Hospital</t>
  </si>
  <si>
    <t>HP734_West Haldimand General Hospital</t>
  </si>
  <si>
    <t>HP736_Southlake Regional Health Centre</t>
  </si>
  <si>
    <t>HP739_Nipigon District Memorial Hospital</t>
  </si>
  <si>
    <t>HP745_Orillia Soldiers' Memorial Hospital</t>
  </si>
  <si>
    <t>HP751_Children's Hospital of Eastern Ontario</t>
  </si>
  <si>
    <t>HP753_Hôpital Montfort</t>
  </si>
  <si>
    <t>HP763_Pembroke Regional Hospital Inc.</t>
  </si>
  <si>
    <t>HP768_St. Francis Memorial Hospital</t>
  </si>
  <si>
    <t>HP771_Peterborough Regional Health Centre</t>
  </si>
  <si>
    <t>HP773_Providence Healthcare</t>
  </si>
  <si>
    <t>HP777_Queensway-Carleton Hospital</t>
  </si>
  <si>
    <t>HP781_St. Joseph's Care Group</t>
  </si>
  <si>
    <t>HP784_Manitoulin Health Centre</t>
  </si>
  <si>
    <t>HP788_Renfrew Victoria Hospital</t>
  </si>
  <si>
    <t>HP790_Religious Hospitallers of St. Joseph of the Hotel Dieu of St. Catherines</t>
  </si>
  <si>
    <t>HP792_St. Marys Memorial Hospital</t>
  </si>
  <si>
    <t>HP793_St. Thomas - Elgin General Hospital</t>
  </si>
  <si>
    <t>HP800_Hopital General de Hawkesbury &amp; District General Hospital Inc.</t>
  </si>
  <si>
    <t>HP801_Seaforth Community Hospital</t>
  </si>
  <si>
    <t>HP802_Hopital Glengarry Memorial Hospital</t>
  </si>
  <si>
    <t>HP804_Norfolk General Hospital</t>
  </si>
  <si>
    <t>HP809_Smooth Rock Falls Hospital</t>
  </si>
  <si>
    <t>HP813_Stratford General Hospital</t>
  </si>
  <si>
    <t>HP814_Strathroy Middlesex General Hospital</t>
  </si>
  <si>
    <t>HP819_McCausland Hospital</t>
  </si>
  <si>
    <t>HP824_Tillsonburg District Memorial Hospital</t>
  </si>
  <si>
    <t>HP826_Lake of the Woods District Hospital</t>
  </si>
  <si>
    <t>HP827_Baycrest Centre for Geriatric Care</t>
  </si>
  <si>
    <t>HP837_Hospital for Sick Children</t>
  </si>
  <si>
    <t>HP850_Runnymede Healthcare Centre</t>
  </si>
  <si>
    <t>HP852_St. Michael's Hospital</t>
  </si>
  <si>
    <t>HP854_Salvation Army Toronto Grace Health Centre</t>
  </si>
  <si>
    <t>HP858_Toronto East General Hospital</t>
  </si>
  <si>
    <t>HP862_Women's College Hospital</t>
  </si>
  <si>
    <t>HP881_West Nipissing General Hospital</t>
  </si>
  <si>
    <t>HP882_Winchester District Memorial Hospital</t>
  </si>
  <si>
    <t>HP888_Temiskaming Hospital</t>
  </si>
  <si>
    <t>HP889_Wingham and District Hospital</t>
  </si>
  <si>
    <t>HP890_Woodstock General Hospital Trust</t>
  </si>
  <si>
    <t>HP896_Red Lake Margaret Cochenour Memorial Hospital Corporation</t>
  </si>
  <si>
    <t>HP898_St.Joseph's Health Centre, Toronto</t>
  </si>
  <si>
    <t>HP900_Riverside Health Care Facilities Inc.</t>
  </si>
  <si>
    <t>HP905_Markham Stouffville Hospital</t>
  </si>
  <si>
    <t>HP907_Timmins and District Hospital</t>
  </si>
  <si>
    <t>HP910_Casey House Hospice</t>
  </si>
  <si>
    <t>HP916_Headwaters Health Care Centre</t>
  </si>
  <si>
    <t>HP927_Hotel-Dieu Grace Healthcare</t>
  </si>
  <si>
    <t>HP928_Perth and Smiths Falls District Hospital</t>
  </si>
  <si>
    <t>HP930_Grand River Hospital</t>
  </si>
  <si>
    <t>HP931_West Parry Sound Health Centre</t>
  </si>
  <si>
    <t>HP932_Bruyere Continuing Care Inc.</t>
  </si>
  <si>
    <t>HP933_Windsor Regional Hospital</t>
  </si>
  <si>
    <t>HP935_Thunder Bay Regional Health Sciences Centre</t>
  </si>
  <si>
    <t>HP936_London Health Sciences Centre</t>
  </si>
  <si>
    <t>HP938_Haliburton Highlands Health Services Corporation</t>
  </si>
  <si>
    <t>HP939_HOLLAND BLOORVIEW KIDS REHABILITATION HOSPITAL</t>
  </si>
  <si>
    <t>HP940_Northumberland Hills Hospital</t>
  </si>
  <si>
    <t>HP941_Humber River Regional Hospital</t>
  </si>
  <si>
    <t>HP942_Hamilton Health Sciences Corporation</t>
  </si>
  <si>
    <t>HP946_South Bruce Grey Health Centre</t>
  </si>
  <si>
    <t>HP947_University Health Network</t>
  </si>
  <si>
    <t>HP948_Centre for Addiction and Mental Health</t>
  </si>
  <si>
    <t>HP950_Halton Healthcare Services Corporation</t>
  </si>
  <si>
    <t>HP951_William Osler Health System</t>
  </si>
  <si>
    <t>HP952_Lakeridge Health</t>
  </si>
  <si>
    <t>HP953_SUNNYBROOK HEALTH SCIENCES CENTRE</t>
  </si>
  <si>
    <t>HP954_Rouge Valley Health System</t>
  </si>
  <si>
    <t>HP955_Grey Bruce Health Services</t>
  </si>
  <si>
    <t>HP957_Quinte Healthcare Corporation</t>
  </si>
  <si>
    <t>HP958_Ottawa Hospital</t>
  </si>
  <si>
    <t>HP959_Health Sciences North</t>
  </si>
  <si>
    <t>HP960_Scarborough Hospital</t>
  </si>
  <si>
    <t>HP961_University of Ottawa Heart Institute</t>
  </si>
  <si>
    <t>HP962_Niagara Health System</t>
  </si>
  <si>
    <t>HP963_North Wellington Health Care Corporation</t>
  </si>
  <si>
    <t>HP964_Sioux Lookout Meno-Ya-Win Health Centre</t>
  </si>
  <si>
    <t>HP965_Sault Area Hospital</t>
  </si>
  <si>
    <t>HP966_Bluewater Health</t>
  </si>
  <si>
    <t>HP967_Cornwall Community Hospital</t>
  </si>
  <si>
    <t>HP968_MUSKOKA ALGONQUIN HEALTHCARE</t>
  </si>
  <si>
    <t xml:space="preserve">HP969_Ontario Shores Centre for Mental Health Sciences		</t>
  </si>
  <si>
    <t>HP970_BRANT COMMUNITY HEALTHCARE SYSTEM</t>
  </si>
  <si>
    <t>HP971_St. Joseph's Continuing Care Centre of Sudbury</t>
  </si>
  <si>
    <t>HP972_Waypoint Centre for Mental Health Care</t>
  </si>
  <si>
    <t>HP973_WEENEEBAYKO AREA HEALTH AUTHORITY</t>
  </si>
  <si>
    <t>HP974_NORTH BAY REGIONAL HEALTH CENTRE</t>
  </si>
  <si>
    <t>HP975_Trillium Health Partners</t>
  </si>
  <si>
    <t>HP976_SINAI HEALTH SYSTEM</t>
  </si>
  <si>
    <t>MN001_Agriculture and Food/Rural Affairs</t>
  </si>
  <si>
    <t>MN002_Office of the Assembly</t>
  </si>
  <si>
    <t>MN003_Attorney General</t>
  </si>
  <si>
    <t>MN004_Cabinet Office</t>
  </si>
  <si>
    <t>MN005_Office of the Chief Election Officer</t>
  </si>
  <si>
    <t>MN006_Citizenship and Immigration</t>
  </si>
  <si>
    <t>MN007_Community and Social Services</t>
  </si>
  <si>
    <t>MN009_Economic Development and Growth/Research and Innovation &amp; Science</t>
  </si>
  <si>
    <t>MN010_Education</t>
  </si>
  <si>
    <t>MN011_Environment</t>
  </si>
  <si>
    <t>MN012_Finance</t>
  </si>
  <si>
    <t>MN013_Office of Francophone Affairs</t>
  </si>
  <si>
    <t>MN014_Health and Long-Term Care</t>
  </si>
  <si>
    <t>MN016_Labour</t>
  </si>
  <si>
    <t>MN017_Office of the Lieutenant Governor</t>
  </si>
  <si>
    <t xml:space="preserve">MN018_Government and Consumer Services </t>
  </si>
  <si>
    <t>MN019_Municipal Affairs and Housing</t>
  </si>
  <si>
    <t xml:space="preserve">MN020_Indigenous Relations and Reconciliation </t>
  </si>
  <si>
    <t>MN021_Natural Resources</t>
  </si>
  <si>
    <t>MN022_Northern Development and Mines</t>
  </si>
  <si>
    <t>MN023_Ombudsman Ontario</t>
  </si>
  <si>
    <t>MN024_Office of the Premier</t>
  </si>
  <si>
    <t>MN025_Office of the Auditor General</t>
  </si>
  <si>
    <t>MN026_Community Safety and Correctional Services</t>
  </si>
  <si>
    <t>MN027_Transportation</t>
  </si>
  <si>
    <t>MN029_Energy</t>
  </si>
  <si>
    <t xml:space="preserve">MN030_Advanced Education and Skills Development </t>
  </si>
  <si>
    <t xml:space="preserve">MN033_International Trade </t>
  </si>
  <si>
    <t>MN034_Treasury Board Secretariat</t>
  </si>
  <si>
    <t>MN037_Children and Youth Services</t>
  </si>
  <si>
    <t>MN038_Tourism, Culture and Sport</t>
  </si>
  <si>
    <t>MN044_Treasury Program</t>
  </si>
  <si>
    <t>MN047_Expenditure Savings and Constraints</t>
  </si>
  <si>
    <t>047</t>
  </si>
  <si>
    <t>MN048_Cash-Banks</t>
  </si>
  <si>
    <t>048</t>
  </si>
  <si>
    <t>MN112_Financial Services Industry Regulation Program</t>
  </si>
  <si>
    <t>112</t>
  </si>
  <si>
    <t>SB1301_District School Board Ontario North East</t>
  </si>
  <si>
    <t>SB1302_Algoma District School Board</t>
  </si>
  <si>
    <t>SB1303_Rainbow District School Board</t>
  </si>
  <si>
    <t>SB1304_Near North District School Board</t>
  </si>
  <si>
    <t>SB1305_Keewatin-Patricia District School Board</t>
  </si>
  <si>
    <t>SB1306_Lakehead District School Board</t>
  </si>
  <si>
    <t>SB1307_Bluewater District School Board</t>
  </si>
  <si>
    <t>SB1308_Avon Maitland District School Board</t>
  </si>
  <si>
    <t>SB1309_Greater Essex County District School Board</t>
  </si>
  <si>
    <t>SB1310_Lambton Kent District School Board</t>
  </si>
  <si>
    <t>SB1311_Thames Valley District School Board</t>
  </si>
  <si>
    <t>SB1312_Toronto District School Board</t>
  </si>
  <si>
    <t>SB1313_Durham District School Board</t>
  </si>
  <si>
    <t>SB1314_Kawartha Pine Ridge District School Board</t>
  </si>
  <si>
    <t>SB1315_Trillium Lakelands District School Board</t>
  </si>
  <si>
    <t>SB1316_York Region District School Board</t>
  </si>
  <si>
    <t>SB1317_Simcoe County District School Board</t>
  </si>
  <si>
    <t>SB1318_Upper Grand District School Board</t>
  </si>
  <si>
    <t>SB1319_Peel District School Board</t>
  </si>
  <si>
    <t>SB1320_Halton District School Board</t>
  </si>
  <si>
    <t>SB1321_Hamilton-Wentworth District School Board</t>
  </si>
  <si>
    <t>SB1322_District School Board of Niagara</t>
  </si>
  <si>
    <t>SB1323_Grand Erie District School Board</t>
  </si>
  <si>
    <t>SB1324_Waterloo Region District School Board</t>
  </si>
  <si>
    <t>SB1325_Ottawa-Carleton District School Board</t>
  </si>
  <si>
    <t>SB1326_Upper Canada District School Board</t>
  </si>
  <si>
    <t>SB1327_Limestone District School Board</t>
  </si>
  <si>
    <t>SB1328_Renfrew County District School Board</t>
  </si>
  <si>
    <t>SB1329_Hastings and Prince Edward District School Board</t>
  </si>
  <si>
    <t>SB1330_Northeastern Catholic District School Board</t>
  </si>
  <si>
    <t>SB1331_Huron-Superior Catholic District School Board</t>
  </si>
  <si>
    <t>SB1332_Sudbury Catholic District School Board</t>
  </si>
  <si>
    <t>SB1333_Northwest Catholic District School Board</t>
  </si>
  <si>
    <t>SB1334_Thunder Bay Catholic District School Board</t>
  </si>
  <si>
    <t>SB1335_Bruce-Grey Catholic District School Board</t>
  </si>
  <si>
    <t>SB1336_Huron Perth Catholic District School Board</t>
  </si>
  <si>
    <t>SB1337_Windsor-Essex Catholic District School Board</t>
  </si>
  <si>
    <t>SB1338_London District Catholic School Board</t>
  </si>
  <si>
    <t>SB1339_St. Clair Catholic District School Board</t>
  </si>
  <si>
    <t>SB1340_Toronto Catholic District School Board</t>
  </si>
  <si>
    <t>SB1341_Peterborough Victoria Northumberland &amp; Clarington Catholic District School Board</t>
  </si>
  <si>
    <t>SB1342_York Catholic District School Board</t>
  </si>
  <si>
    <t>SB1343_Dufferin-Peel Catholic District School Board</t>
  </si>
  <si>
    <t>SB1344_Simcoe Muskoka Catholic District School Board</t>
  </si>
  <si>
    <t>SB1345_Durham Catholic District School Board</t>
  </si>
  <si>
    <t>SB1346_Halton Catholic District School Board</t>
  </si>
  <si>
    <t>SB1347_Hamilton-Wentworth Catholic District School Board</t>
  </si>
  <si>
    <t>SB1348_Wellington Catholic District School Board</t>
  </si>
  <si>
    <t>SB1349_Waterloo Catholic District School Board</t>
  </si>
  <si>
    <t>SB1350_Niagara Catholic District School Board</t>
  </si>
  <si>
    <t>SB1351_Brant Haldimand Norfolk Catholic District School Board</t>
  </si>
  <si>
    <t>SB1352_Catholic District School Board of Eastern Ontario</t>
  </si>
  <si>
    <t>SB1353_Ottawa Catholic District School Board</t>
  </si>
  <si>
    <t>SB1354_Renfrew County Catholic District School Board</t>
  </si>
  <si>
    <t>SB1355_Algonquin and Lakeshore Catholic District School Board</t>
  </si>
  <si>
    <t>SB1356_Conseil scolaire de district du Nord-Est de l'Ontario</t>
  </si>
  <si>
    <t>SB1357_Conseil scolaire de district du Grand Nord de l'Ontario</t>
  </si>
  <si>
    <t>SB1358_Conseil Scolaire Viamonde</t>
  </si>
  <si>
    <t>SB1359_Conseil des écoles publiques de l'est de l'Ontario</t>
  </si>
  <si>
    <t>SB1360_Conseil scolaire de district catholique des Grandes Rivières</t>
  </si>
  <si>
    <t>SB1361_Conseil scolaire de district catholique du Nouvel-Ontario</t>
  </si>
  <si>
    <t>SB1362_Conseil scolaire de district catholique des Aurores boréales</t>
  </si>
  <si>
    <t>SB1363_Conseil Scolaire Catholique Providence</t>
  </si>
  <si>
    <t>SB1364_Conseil scolaire de district catholique Centre-Sud</t>
  </si>
  <si>
    <t>SB1365_Conseil scolaire de district catholique de l'Est ontarien</t>
  </si>
  <si>
    <t>SB1366_Conseil scolaire de district catholique du Centre-Est de l'Ontario</t>
  </si>
  <si>
    <t>SB1405_Rainy River District School Board</t>
  </si>
  <si>
    <t>SB1406_Superior-Greenstone District School Board</t>
  </si>
  <si>
    <t>SB1430_Nipissing-Parry Sound Catholic District School Board</t>
  </si>
  <si>
    <t>SB1433_Kenora Catholic District School Board</t>
  </si>
  <si>
    <t>SB1434_Superior North Catholic District School Board</t>
  </si>
  <si>
    <t>SB1460_Conseil scolaire de district catholique Franco-Nord</t>
  </si>
  <si>
    <t>SB1468_James Bay Lowlands Secondary School Board</t>
  </si>
  <si>
    <t>SB1471_Moose Factory Island District School Area Board</t>
  </si>
  <si>
    <t>SB1472_Moosonee District School Area Board</t>
  </si>
  <si>
    <t>SB1487_Penetanguishene Protestant Separate School Board</t>
  </si>
  <si>
    <t>SB1490_Bloorview Macmillan School Authority</t>
  </si>
  <si>
    <t>SB1491_Campbell Children's School Authority</t>
  </si>
  <si>
    <t>SB1492_John McGivney Children's Centre School Authority</t>
  </si>
  <si>
    <t>SB1493_KidsAbility School Authority</t>
  </si>
  <si>
    <t>SB1494_Niagara Peninsula Children's Centre School Authority</t>
  </si>
  <si>
    <t>SB1495_Ottawa Children's Treatment Centre School Authority</t>
  </si>
  <si>
    <t>Conditional formatting for duplicates</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</si>
  <si>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</si>
  <si>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</si>
  <si>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</si>
  <si>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</si>
  <si>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</si>
  <si>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</si>
  <si>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</si>
  <si>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</si>
  <si>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</si>
  <si>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</si>
  <si>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</si>
  <si>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</si>
  <si>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</si>
  <si>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</si>
  <si>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</si>
  <si>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</si>
  <si>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</si>
  <si>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</si>
  <si>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</si>
  <si>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</si>
  <si>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</si>
  <si>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</si>
  <si>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</si>
  <si>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</si>
  <si>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0592</t>
  </si>
  <si>
    <t>0593</t>
  </si>
  <si>
    <t>0596</t>
  </si>
  <si>
    <t>0597</t>
  </si>
  <si>
    <t>0599</t>
  </si>
  <si>
    <t>0600</t>
  </si>
  <si>
    <t>0606</t>
  </si>
  <si>
    <t>0611</t>
  </si>
  <si>
    <t>0613</t>
  </si>
  <si>
    <t>0619</t>
  </si>
  <si>
    <t>0624</t>
  </si>
  <si>
    <t>0626</t>
  </si>
  <si>
    <t>0627</t>
  </si>
  <si>
    <t>0628</t>
  </si>
  <si>
    <t>0632</t>
  </si>
  <si>
    <t>0633</t>
  </si>
  <si>
    <t>0638</t>
  </si>
  <si>
    <t>0640</t>
  </si>
  <si>
    <t>0644</t>
  </si>
  <si>
    <t>0646</t>
  </si>
  <si>
    <t>0647</t>
  </si>
  <si>
    <t>0648</t>
  </si>
  <si>
    <t>0650</t>
  </si>
  <si>
    <t>0651</t>
  </si>
  <si>
    <t>0653</t>
  </si>
  <si>
    <t>0654</t>
  </si>
  <si>
    <t>0655</t>
  </si>
  <si>
    <t>0656</t>
  </si>
  <si>
    <t>0661</t>
  </si>
  <si>
    <t>0662</t>
  </si>
  <si>
    <t>0663</t>
  </si>
  <si>
    <t>0665</t>
  </si>
  <si>
    <t>0666</t>
  </si>
  <si>
    <t>0674</t>
  </si>
  <si>
    <t>0676</t>
  </si>
  <si>
    <t>0681</t>
  </si>
  <si>
    <t>0682</t>
  </si>
  <si>
    <t>0684</t>
  </si>
  <si>
    <t>0685</t>
  </si>
  <si>
    <t>0686</t>
  </si>
  <si>
    <t>0687</t>
  </si>
  <si>
    <t>0692</t>
  </si>
  <si>
    <t>0693</t>
  </si>
  <si>
    <t>0695</t>
  </si>
  <si>
    <t>0696</t>
  </si>
  <si>
    <t>0699</t>
  </si>
  <si>
    <t>0701</t>
  </si>
  <si>
    <t>0704</t>
  </si>
  <si>
    <t>0707</t>
  </si>
  <si>
    <t>0709</t>
  </si>
  <si>
    <t>0714</t>
  </si>
  <si>
    <t>0718</t>
  </si>
  <si>
    <t>0719</t>
  </si>
  <si>
    <t>0721</t>
  </si>
  <si>
    <t>0723</t>
  </si>
  <si>
    <t>0724</t>
  </si>
  <si>
    <t>0726</t>
  </si>
  <si>
    <t>0732</t>
  </si>
  <si>
    <t>0734</t>
  </si>
  <si>
    <t>0736</t>
  </si>
  <si>
    <t>0739</t>
  </si>
  <si>
    <t>0745</t>
  </si>
  <si>
    <t>0751</t>
  </si>
  <si>
    <t>0753</t>
  </si>
  <si>
    <t>0763</t>
  </si>
  <si>
    <t>0768</t>
  </si>
  <si>
    <t>0771</t>
  </si>
  <si>
    <t>0773</t>
  </si>
  <si>
    <t>0777</t>
  </si>
  <si>
    <t>0781</t>
  </si>
  <si>
    <t>0784</t>
  </si>
  <si>
    <t>0788</t>
  </si>
  <si>
    <t>0790</t>
  </si>
  <si>
    <t>0792</t>
  </si>
  <si>
    <t>0793</t>
  </si>
  <si>
    <t>0800</t>
  </si>
  <si>
    <t>0801</t>
  </si>
  <si>
    <t>0802</t>
  </si>
  <si>
    <t>0804</t>
  </si>
  <si>
    <t>0809</t>
  </si>
  <si>
    <t>0813</t>
  </si>
  <si>
    <t>0814</t>
  </si>
  <si>
    <t>0819</t>
  </si>
  <si>
    <t>0824</t>
  </si>
  <si>
    <t>0826</t>
  </si>
  <si>
    <t>0827</t>
  </si>
  <si>
    <t>0837</t>
  </si>
  <si>
    <t>0850</t>
  </si>
  <si>
    <t>0852</t>
  </si>
  <si>
    <t>0854</t>
  </si>
  <si>
    <t>0858</t>
  </si>
  <si>
    <t>0862</t>
  </si>
  <si>
    <t>0881</t>
  </si>
  <si>
    <t>0882</t>
  </si>
  <si>
    <t>0888</t>
  </si>
  <si>
    <t>0889</t>
  </si>
  <si>
    <t>0890</t>
  </si>
  <si>
    <t>0896</t>
  </si>
  <si>
    <t>0898</t>
  </si>
  <si>
    <t>0900</t>
  </si>
  <si>
    <t>0905</t>
  </si>
  <si>
    <t>0907</t>
  </si>
  <si>
    <t>0910</t>
  </si>
  <si>
    <t>0916</t>
  </si>
  <si>
    <t>0927</t>
  </si>
  <si>
    <t>0928</t>
  </si>
  <si>
    <t>0930</t>
  </si>
  <si>
    <t>0931</t>
  </si>
  <si>
    <t>0932</t>
  </si>
  <si>
    <t>0933</t>
  </si>
  <si>
    <t>0935</t>
  </si>
  <si>
    <t>0936</t>
  </si>
  <si>
    <t>0938</t>
  </si>
  <si>
    <t>0939</t>
  </si>
  <si>
    <t>0940</t>
  </si>
  <si>
    <t>0941</t>
  </si>
  <si>
    <t>0942</t>
  </si>
  <si>
    <t>0946</t>
  </si>
  <si>
    <t>0947</t>
  </si>
  <si>
    <t>0948</t>
  </si>
  <si>
    <t>0950</t>
  </si>
  <si>
    <t>0951</t>
  </si>
  <si>
    <t>0952</t>
  </si>
  <si>
    <t>0953</t>
  </si>
  <si>
    <t>0954</t>
  </si>
  <si>
    <t>0955</t>
  </si>
  <si>
    <t>0957</t>
  </si>
  <si>
    <t>0958</t>
  </si>
  <si>
    <t>0959</t>
  </si>
  <si>
    <t>0960</t>
  </si>
  <si>
    <t>0961</t>
  </si>
  <si>
    <t>0962</t>
  </si>
  <si>
    <t>0963</t>
  </si>
  <si>
    <t>0964</t>
  </si>
  <si>
    <t>0965</t>
  </si>
  <si>
    <t>0966</t>
  </si>
  <si>
    <t>0967</t>
  </si>
  <si>
    <t>0968</t>
  </si>
  <si>
    <t>0969</t>
  </si>
  <si>
    <t>0970</t>
  </si>
  <si>
    <t>0971</t>
  </si>
  <si>
    <t>0972</t>
  </si>
  <si>
    <t>0973</t>
  </si>
  <si>
    <t>0974</t>
  </si>
  <si>
    <t>0975</t>
  </si>
  <si>
    <t>0976</t>
  </si>
  <si>
    <t>Deferred Capital Contribution 
Report in ($000's) at March 31, 2017</t>
  </si>
  <si>
    <t>Deferred Revenue
Report in ($000's) at March 31, 2017</t>
  </si>
  <si>
    <t xml:space="preserve">If additional rows are needed please contact your ministry's contact person in OPCD </t>
  </si>
  <si>
    <t>Ending Balance</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</si>
</sst>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1" formatCode="_-* #,##0_-;\-* #,##0_-;_-* &quot;-&quot;_-;_-@_-"/>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_-* #,##0_-;\-* #,##0_-;_-* &quot;-&quot;??_-;_-@_-"/>
    <numFmt numFmtId="167" formatCode="\(General\);\(\-General\)"/>
    <numFmt numFmtId="168" formatCode="0.0000_);\(0.0000\)"/>
    <numFmt numFmtId="169" formatCode="_-* #,##0.0000_-;\-* #,##0.0000_-;_-* &quot;-&quot;????_-;_-@_-"/>
    <numFmt numFmtId="170" formatCode="#,##0.0000"/>
    <numFmt numFmtId="171" formatCode="_-* #,##0.000_-;\-* #,##0.000_-;_-* &quot;-&quot;_-;_-@_-"/>
    <numFmt numFmtId="172" formatCode="_-* #,##0.0000_-;\-* #,##0.0000_-;_-* &quot;-&quot;_-;_-@_-"/>
    <numFmt numFmtId="173" formatCode="#,##0.000"/>
    <numFmt numFmtId="174" formatCode="#,##0.000;\-#,##0.000"/>
    <numFmt numFmtId="175" formatCode="#,##0.0000;\-#,##0.0000"/>
    <numFmt numFmtId="176" formatCode="_-* #,##0.000_-;\-* #,##0.000_-;_-* &quot;-&quot;????_-;_-@_-"/>
    <numFmt numFmtId="177" formatCode="_-* #,##0_-;\-* #,##0_-;_-* &quot;-&quot;????_-;_-@_-"/>
    <numFmt numFmtId="178" formatCode="#,##0.000_ ;[Red]\-#,##0.000\ "/>
    <numFmt numFmtId="179" formatCode="[$-F800]dddd\,\ mmmm\ dd\,\ yyyy"/>
    <numFmt numFmtId="180" formatCode="_-* #,##0.000_-;\-* #,##0.000_-;_-* &quot;-&quot;??_-;_-@_-"/>
    <numFmt numFmtId="181" formatCode="[$-1009]mmmm\ d\,\ yyyy;@"/>
    <numFmt numFmtId="182" formatCode="0.00_ ;\-0.00\ "/>
  </numFmts>
  <fonts count="10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12"/>
      <name val="Arial"/>
      <family val="2"/>
    </font>
    <font>
      <sz val="10"/>
      <color indexed="8"/>
      <name val="Arial"/>
      <family val="2"/>
    </font>
    <font>
      <sz val="10"/>
      <name val="Arial"/>
      <family val="2"/>
    </font>
    <font>
      <sz val="10"/>
      <color indexed="10"/>
      <name val="Arial"/>
      <family val="2"/>
    </font>
    <font>
      <b/>
      <sz val="10"/>
      <color indexed="16"/>
      <name val="Arial"/>
      <family val="2"/>
    </font>
    <font>
      <vertAlign val="superscript"/>
      <sz val="10"/>
      <name val="Arial"/>
      <family val="2"/>
    </font>
    <font>
      <b/>
      <vertAlign val="superscript"/>
      <sz val="10"/>
      <name val="Arial"/>
      <family val="2"/>
    </font>
    <font>
      <b/>
      <sz val="9"/>
      <name val="Arial"/>
      <family val="2"/>
    </font>
    <font>
      <sz val="9"/>
      <name val="Arial"/>
      <family val="2"/>
    </font>
    <font>
      <i/>
      <sz val="8"/>
      <name val="Arial"/>
      <family val="2"/>
    </font>
    <font>
      <sz val="8"/>
      <name val="Arial"/>
      <family val="2"/>
    </font>
    <font>
      <b/>
      <vertAlign val="superscript"/>
      <sz val="9"/>
      <name val="Arial"/>
      <family val="2"/>
    </font>
    <font>
      <b/>
      <vertAlign val="superscript"/>
      <sz val="16"/>
      <name val="Arial"/>
      <family val="2"/>
    </font>
    <font>
      <b/>
      <u/>
      <sz val="10"/>
      <name val="Arial"/>
      <family val="2"/>
    </font>
    <font>
      <b/>
      <sz val="14"/>
      <name val="Arial"/>
      <family val="2"/>
    </font>
    <font>
      <sz val="16"/>
      <name val="Arial"/>
      <family val="2"/>
    </font>
    <font>
      <sz val="11"/>
      <name val="Arial"/>
      <family val="2"/>
    </font>
    <font>
      <u/>
      <sz val="10"/>
      <name val="Arial"/>
      <family val="2"/>
    </font>
    <font>
      <b/>
      <sz val="8"/>
      <name val="Arial"/>
      <family val="2"/>
    </font>
    <font>
      <i/>
      <sz val="10"/>
      <name val="Arial"/>
      <family val="2"/>
    </font>
    <font>
      <b/>
      <i/>
      <sz val="10"/>
      <name val="Arial"/>
      <family val="2"/>
    </font>
    <font>
      <sz val="12"/>
      <name val="Arial"/>
      <family val="2"/>
    </font>
    <font>
      <b/>
      <sz val="16"/>
      <name val="Arial"/>
      <family val="2"/>
    </font>
    <font>
      <i/>
      <sz val="8"/>
      <name val="Century Gothic"/>
      <family val="2"/>
    </font>
    <font>
      <b/>
      <sz val="8"/>
      <name val="Century Gothic"/>
      <family val="2"/>
    </font>
    <font>
      <strike/>
      <sz val="10"/>
      <name val="Arial"/>
      <family val="2"/>
    </font>
    <font>
      <strike/>
      <vertAlign val="superscript"/>
      <sz val="9"/>
      <name val="Arial"/>
      <family val="2"/>
    </font>
    <font>
      <b/>
      <sz val="11"/>
      <name val="Arial"/>
      <family val="2"/>
    </font>
    <font>
      <sz val="8"/>
      <name val="Arial"/>
      <family val="2"/>
    </font>
    <font>
      <b/>
      <sz val="9"/>
      <color indexed="81"/>
      <name val="Tahoma"/>
      <family val="2"/>
    </font>
    <font>
      <sz val="9"/>
      <color indexed="81"/>
      <name val="Tahoma"/>
      <family val="2"/>
    </font>
    <font>
      <b/>
      <sz val="9"/>
      <color indexed="8"/>
      <name val="Arial"/>
      <family val="2"/>
    </font>
    <font>
      <sz val="9"/>
      <color indexed="8"/>
      <name val="Arial"/>
      <family val="2"/>
    </font>
    <font>
      <vertAlign val="superscript"/>
      <sz val="9"/>
      <name val="Arial"/>
      <family val="2"/>
    </font>
    <font>
      <b/>
      <vertAlign val="superscript"/>
      <sz val="9"/>
      <color indexed="8"/>
      <name val="Arial"/>
      <family val="2"/>
    </font>
    <font>
      <sz val="10"/>
      <name val="Symbol"/>
      <family val="1"/>
      <charset val="2"/>
    </font>
    <font>
      <sz val="11"/>
      <color theme="1"/>
      <name val="Calibri"/>
      <family val="2"/>
      <scheme val="minor"/>
    </font>
    <font>
      <b/>
      <sz val="14"/>
      <color theme="0"/>
      <name val="Arial"/>
      <family val="2"/>
    </font>
    <font>
      <sz val="10"/>
      <color rgb="FFFF0000"/>
      <name val="Arial"/>
      <family val="2"/>
    </font>
    <font>
      <b/>
      <sz val="9"/>
      <color theme="1"/>
      <name val="Arial"/>
      <family val="2"/>
    </font>
    <font>
      <sz val="9"/>
      <color theme="1"/>
      <name val="Arial"/>
      <family val="2"/>
    </font>
    <font>
      <sz val="9"/>
      <color rgb="FF333333"/>
      <name val="Arial"/>
      <family val="2"/>
    </font>
    <font>
      <b/>
      <sz val="9"/>
      <color rgb="FF333333"/>
      <name val="Arial"/>
      <family val="2"/>
    </font>
    <font>
      <b/>
      <sz val="9"/>
      <color rgb="FFFF0000"/>
      <name val="Arial"/>
      <family val="2"/>
    </font>
    <font>
      <vertAlign val="superscript"/>
      <sz val="9"/>
      <color rgb="FFFF0000"/>
      <name val="Arial"/>
      <family val="2"/>
    </font>
    <font>
      <b/>
      <sz val="10"/>
      <color rgb="FFFF0000"/>
      <name val="Arial"/>
      <family val="2"/>
    </font>
    <font>
      <sz val="10"/>
      <color theme="0"/>
      <name val="Arial"/>
      <family val="2"/>
    </font>
    <font>
      <b/>
      <sz val="10"/>
      <color theme="0"/>
      <name val="Arial"/>
      <family val="2"/>
    </font>
    <font>
      <b/>
      <i/>
      <sz val="9"/>
      <name val="Arial"/>
      <family val="2"/>
    </font>
    <font>
      <b/>
      <i/>
      <sz val="9"/>
      <color rgb="FFFF0000"/>
      <name val="Arial"/>
      <family val="2"/>
    </font>
    <font>
      <b/>
      <i/>
      <sz val="10"/>
      <color rgb="FFFF0000"/>
      <name val="Arial"/>
      <family val="2"/>
    </font>
    <font>
      <vertAlign val="superscript"/>
      <sz val="9"/>
      <color theme="1"/>
      <name val="Arial"/>
      <family val="2"/>
    </font>
    <font>
      <i/>
      <sz val="9"/>
      <name val="Arial"/>
      <family val="2"/>
    </font>
    <font>
      <sz val="12"/>
      <name val="Arial MT"/>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rgb="FF0000FF"/>
      <name val="Arial"/>
      <family val="2"/>
    </font>
    <font>
      <b/>
      <sz val="10"/>
      <color rgb="FF0000FF"/>
      <name val="Arial"/>
      <family val="2"/>
    </font>
    <font>
      <sz val="11"/>
      <color rgb="FFFF0000"/>
      <name val="Arial"/>
      <family val="2"/>
    </font>
  </fonts>
  <fills count="7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41"/>
        <bgColor indexed="64"/>
      </patternFill>
    </fill>
    <fill>
      <patternFill patternType="solid">
        <fgColor indexed="44"/>
        <bgColor indexed="64"/>
      </patternFill>
    </fill>
    <fill>
      <patternFill patternType="solid">
        <fgColor theme="0"/>
        <bgColor indexed="64"/>
      </patternFill>
    </fill>
    <fill>
      <patternFill patternType="solid">
        <fgColor theme="1"/>
        <bgColor indexed="64"/>
      </patternFill>
    </fill>
    <fill>
      <patternFill patternType="solid">
        <fgColor theme="7" tint="0.79998168889431442"/>
        <bgColor indexed="64"/>
      </patternFill>
    </fill>
    <fill>
      <patternFill patternType="solid">
        <fgColor rgb="FFFFFF9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0000"/>
        <bgColor indexed="64"/>
      </patternFill>
    </fill>
    <fill>
      <patternFill patternType="solid">
        <fgColor rgb="FFCCFFFF"/>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8" tint="0.59999389629810485"/>
        <bgColor indexed="64"/>
      </patternFill>
    </fill>
    <fill>
      <patternFill patternType="solid">
        <fgColor rgb="FFFFFF66"/>
        <bgColor indexed="64"/>
      </patternFill>
    </fill>
    <fill>
      <patternFill patternType="solid">
        <fgColor rgb="FFCCCC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C000"/>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FFFF"/>
        <bgColor indexed="64"/>
      </patternFill>
    </fill>
    <fill>
      <patternFill patternType="solid">
        <fgColor rgb="FFFF99CC"/>
        <bgColor indexed="64"/>
      </patternFill>
    </fill>
  </fills>
  <borders count="16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8"/>
      </top>
      <bottom/>
      <diagonal/>
    </border>
    <border>
      <left style="medium">
        <color indexed="64"/>
      </left>
      <right/>
      <top/>
      <bottom style="medium">
        <color indexed="64"/>
      </bottom>
      <diagonal/>
    </border>
    <border>
      <left/>
      <right/>
      <top/>
      <bottom style="medium">
        <color indexed="64"/>
      </bottom>
      <diagonal/>
    </border>
    <border>
      <left style="medium">
        <color indexed="8"/>
      </left>
      <right/>
      <top style="medium">
        <color indexed="8"/>
      </top>
      <bottom/>
      <diagonal/>
    </border>
    <border>
      <left/>
      <right/>
      <top style="medium">
        <color indexed="8"/>
      </top>
      <bottom/>
      <diagonal/>
    </border>
    <border>
      <left style="medium">
        <color indexed="8"/>
      </left>
      <right/>
      <top/>
      <bottom/>
      <diagonal/>
    </border>
    <border>
      <left/>
      <right style="medium">
        <color indexed="64"/>
      </right>
      <top/>
      <bottom/>
      <diagonal/>
    </border>
    <border>
      <left/>
      <right style="medium">
        <color indexed="64"/>
      </right>
      <top style="thin">
        <color indexed="8"/>
      </top>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double">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22"/>
      </top>
      <bottom style="thin">
        <color indexed="22"/>
      </bottom>
      <diagonal/>
    </border>
    <border>
      <left style="medium">
        <color indexed="64"/>
      </left>
      <right/>
      <top style="thin">
        <color indexed="22"/>
      </top>
      <bottom style="double">
        <color indexed="64"/>
      </bottom>
      <diagonal/>
    </border>
    <border>
      <left style="medium">
        <color indexed="64"/>
      </left>
      <right style="thin">
        <color indexed="64"/>
      </right>
      <top style="thin">
        <color indexed="22"/>
      </top>
      <bottom style="thin">
        <color indexed="22"/>
      </bottom>
      <diagonal/>
    </border>
    <border>
      <left/>
      <right style="thin">
        <color indexed="64"/>
      </right>
      <top/>
      <bottom/>
      <diagonal/>
    </border>
    <border>
      <left/>
      <right style="thin">
        <color indexed="64"/>
      </right>
      <top style="double">
        <color indexed="64"/>
      </top>
      <bottom style="medium">
        <color indexed="64"/>
      </bottom>
      <diagonal/>
    </border>
    <border>
      <left style="medium">
        <color indexed="64"/>
      </left>
      <right style="thin">
        <color indexed="64"/>
      </right>
      <top style="thin">
        <color indexed="22"/>
      </top>
      <bottom/>
      <diagonal/>
    </border>
    <border>
      <left/>
      <right style="thin">
        <color indexed="64"/>
      </right>
      <top style="thin">
        <color indexed="22"/>
      </top>
      <bottom style="thin">
        <color indexed="22"/>
      </bottom>
      <diagonal/>
    </border>
    <border>
      <left/>
      <right style="thin">
        <color indexed="64"/>
      </right>
      <top style="thin">
        <color indexed="22"/>
      </top>
      <bottom/>
      <diagonal/>
    </border>
    <border>
      <left style="thin">
        <color indexed="64"/>
      </left>
      <right style="thin">
        <color indexed="64"/>
      </right>
      <top style="thin">
        <color indexed="22"/>
      </top>
      <bottom style="double">
        <color indexed="64"/>
      </bottom>
      <diagonal/>
    </border>
    <border>
      <left/>
      <right/>
      <top style="thin">
        <color indexed="22"/>
      </top>
      <bottom style="thin">
        <color indexed="22"/>
      </bottom>
      <diagonal/>
    </border>
    <border>
      <left/>
      <right/>
      <top style="thin">
        <color indexed="22"/>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23"/>
      </top>
      <bottom style="thin">
        <color indexed="23"/>
      </bottom>
      <diagonal/>
    </border>
    <border>
      <left/>
      <right style="thin">
        <color indexed="64"/>
      </right>
      <top style="thin">
        <color indexed="23"/>
      </top>
      <bottom style="thin">
        <color indexed="23"/>
      </bottom>
      <diagonal/>
    </border>
    <border>
      <left style="thin">
        <color indexed="64"/>
      </left>
      <right style="thin">
        <color indexed="64"/>
      </right>
      <top style="thin">
        <color indexed="23"/>
      </top>
      <bottom style="thin">
        <color indexed="23"/>
      </bottom>
      <diagonal/>
    </border>
    <border>
      <left style="thin">
        <color indexed="64"/>
      </left>
      <right style="thin">
        <color indexed="64"/>
      </right>
      <top style="thin">
        <color indexed="23"/>
      </top>
      <bottom style="double">
        <color indexed="64"/>
      </bottom>
      <diagonal/>
    </border>
    <border>
      <left style="medium">
        <color indexed="64"/>
      </left>
      <right/>
      <top style="thin">
        <color indexed="64"/>
      </top>
      <bottom style="thin">
        <color indexed="23"/>
      </bottom>
      <diagonal/>
    </border>
    <border>
      <left style="medium">
        <color indexed="64"/>
      </left>
      <right/>
      <top style="thin">
        <color indexed="23"/>
      </top>
      <bottom style="thin">
        <color indexed="23"/>
      </bottom>
      <diagonal/>
    </border>
    <border>
      <left style="thin">
        <color indexed="64"/>
      </left>
      <right style="thin">
        <color indexed="64"/>
      </right>
      <top style="thin">
        <color indexed="64"/>
      </top>
      <bottom style="thin">
        <color indexed="23"/>
      </bottom>
      <diagonal/>
    </border>
    <border>
      <left style="thin">
        <color indexed="64"/>
      </left>
      <right style="thin">
        <color indexed="64"/>
      </right>
      <top/>
      <bottom style="thin">
        <color indexed="23"/>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diagonal/>
    </border>
    <border>
      <left/>
      <right style="medium">
        <color indexed="64"/>
      </right>
      <top style="double">
        <color indexed="64"/>
      </top>
      <bottom/>
      <diagonal/>
    </border>
    <border>
      <left style="thin">
        <color indexed="64"/>
      </left>
      <right/>
      <top/>
      <bottom/>
      <diagonal/>
    </border>
    <border>
      <left style="medium">
        <color indexed="64"/>
      </left>
      <right style="medium">
        <color indexed="64"/>
      </right>
      <top/>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8"/>
      </top>
      <bottom/>
      <diagonal/>
    </border>
    <border>
      <left style="medium">
        <color indexed="64"/>
      </left>
      <right/>
      <top style="medium">
        <color indexed="8"/>
      </top>
      <bottom/>
      <diagonal/>
    </border>
    <border>
      <left/>
      <right style="medium">
        <color indexed="64"/>
      </right>
      <top style="medium">
        <color indexed="8"/>
      </top>
      <bottom/>
      <diagonal/>
    </border>
    <border>
      <left style="medium">
        <color indexed="64"/>
      </left>
      <right/>
      <top style="medium">
        <color indexed="8"/>
      </top>
      <bottom style="medium">
        <color indexed="64"/>
      </bottom>
      <diagonal/>
    </border>
    <border>
      <left/>
      <right style="medium">
        <color indexed="64"/>
      </right>
      <top style="medium">
        <color indexed="8"/>
      </top>
      <bottom style="medium">
        <color indexed="64"/>
      </bottom>
      <diagonal/>
    </border>
    <border>
      <left style="thin">
        <color indexed="64"/>
      </left>
      <right/>
      <top style="thin">
        <color indexed="22"/>
      </top>
      <bottom style="thin">
        <color indexed="22"/>
      </bottom>
      <diagonal/>
    </border>
    <border>
      <left style="thin">
        <color indexed="64"/>
      </left>
      <right style="thin">
        <color indexed="64"/>
      </right>
      <top style="thin">
        <color indexed="22"/>
      </top>
      <bottom/>
      <diagonal/>
    </border>
    <border>
      <left style="thin">
        <color indexed="64"/>
      </left>
      <right style="thin">
        <color indexed="64"/>
      </right>
      <top/>
      <bottom style="double">
        <color indexed="64"/>
      </bottom>
      <diagonal/>
    </border>
    <border>
      <left style="thin">
        <color indexed="64"/>
      </left>
      <right style="medium">
        <color indexed="64"/>
      </right>
      <top style="thin">
        <color indexed="22"/>
      </top>
      <bottom style="thin">
        <color indexed="22"/>
      </bottom>
      <diagonal/>
    </border>
    <border>
      <left style="thin">
        <color indexed="64"/>
      </left>
      <right style="medium">
        <color indexed="64"/>
      </right>
      <top style="thin">
        <color indexed="22"/>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medium">
        <color indexed="64"/>
      </bottom>
      <diagonal/>
    </border>
    <border>
      <left style="thin">
        <color indexed="64"/>
      </left>
      <right/>
      <top/>
      <bottom style="double">
        <color indexed="64"/>
      </bottom>
      <diagonal/>
    </border>
    <border>
      <left style="thin">
        <color indexed="64"/>
      </left>
      <right/>
      <top style="thin">
        <color indexed="64"/>
      </top>
      <bottom style="thin">
        <color indexed="23"/>
      </bottom>
      <diagonal/>
    </border>
    <border>
      <left style="thin">
        <color indexed="64"/>
      </left>
      <right/>
      <top/>
      <bottom style="thin">
        <color indexed="23"/>
      </bottom>
      <diagonal/>
    </border>
    <border>
      <left style="thin">
        <color indexed="64"/>
      </left>
      <right/>
      <top style="thin">
        <color indexed="23"/>
      </top>
      <bottom style="thin">
        <color indexed="23"/>
      </bottom>
      <diagonal/>
    </border>
    <border>
      <left style="thin">
        <color indexed="64"/>
      </left>
      <right style="thin">
        <color indexed="64"/>
      </right>
      <top style="thin">
        <color indexed="23"/>
      </top>
      <bottom style="medium">
        <color indexed="64"/>
      </bottom>
      <diagonal/>
    </border>
    <border>
      <left style="thin">
        <color indexed="64"/>
      </left>
      <right/>
      <top style="thin">
        <color indexed="22"/>
      </top>
      <bottom style="double">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22"/>
      </top>
      <bottom style="thin">
        <color indexed="22"/>
      </bottom>
      <diagonal/>
    </border>
    <border>
      <left/>
      <right style="thin">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bottom style="thin">
        <color indexed="22"/>
      </bottom>
      <diagonal/>
    </border>
    <border>
      <left style="thin">
        <color indexed="64"/>
      </left>
      <right style="medium">
        <color indexed="64"/>
      </right>
      <top style="thin">
        <color indexed="64"/>
      </top>
      <bottom style="thin">
        <color indexed="22"/>
      </bottom>
      <diagonal/>
    </border>
    <border>
      <left/>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right/>
      <top style="double">
        <color indexed="64"/>
      </top>
      <bottom style="medium">
        <color indexed="64"/>
      </bottom>
      <diagonal/>
    </border>
    <border>
      <left style="medium">
        <color indexed="64"/>
      </left>
      <right/>
      <top style="thin">
        <color indexed="64"/>
      </top>
      <bottom style="thin">
        <color indexed="22"/>
      </bottom>
      <diagonal/>
    </border>
    <border>
      <left/>
      <right/>
      <top style="thin">
        <color indexed="64"/>
      </top>
      <bottom style="thin">
        <color indexed="22"/>
      </bottom>
      <diagonal/>
    </border>
    <border>
      <left style="thin">
        <color indexed="64"/>
      </left>
      <right/>
      <top style="medium">
        <color indexed="64"/>
      </top>
      <bottom/>
      <diagonal/>
    </border>
    <border>
      <left/>
      <right/>
      <top style="thin">
        <color indexed="22"/>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top/>
      <bottom style="double">
        <color indexed="64"/>
      </bottom>
      <diagonal/>
    </border>
    <border>
      <left/>
      <right style="medium">
        <color indexed="64"/>
      </right>
      <top/>
      <bottom style="double">
        <color indexed="64"/>
      </bottom>
      <diagonal/>
    </border>
    <border>
      <left/>
      <right style="thin">
        <color indexed="64"/>
      </right>
      <top style="medium">
        <color indexed="64"/>
      </top>
      <bottom style="thin">
        <color indexed="64"/>
      </bottom>
      <diagonal/>
    </border>
    <border>
      <left/>
      <right style="medium">
        <color indexed="8"/>
      </right>
      <top/>
      <bottom/>
      <diagonal/>
    </border>
    <border>
      <left/>
      <right style="medium">
        <color indexed="8"/>
      </right>
      <top/>
      <bottom style="thin">
        <color indexed="64"/>
      </bottom>
      <diagonal/>
    </border>
    <border>
      <left style="medium">
        <color indexed="64"/>
      </left>
      <right style="thin">
        <color indexed="64"/>
      </right>
      <top/>
      <bottom style="thin">
        <color indexed="22"/>
      </bottom>
      <diagonal/>
    </border>
    <border>
      <left/>
      <right style="thin">
        <color indexed="64"/>
      </right>
      <top/>
      <bottom style="thin">
        <color indexed="22"/>
      </bottom>
      <diagonal/>
    </border>
    <border>
      <left/>
      <right style="medium">
        <color indexed="64"/>
      </right>
      <top/>
      <bottom style="thin">
        <color indexed="22"/>
      </bottom>
      <diagonal/>
    </border>
    <border>
      <left style="medium">
        <color indexed="64"/>
      </left>
      <right style="thin">
        <color indexed="64"/>
      </right>
      <top style="thin">
        <color indexed="22"/>
      </top>
      <bottom style="thin">
        <color indexed="64"/>
      </bottom>
      <diagonal/>
    </border>
    <border>
      <left/>
      <right style="medium">
        <color indexed="64"/>
      </right>
      <top style="thin">
        <color indexed="22"/>
      </top>
      <bottom style="thin">
        <color indexed="64"/>
      </bottom>
      <diagonal/>
    </border>
    <border>
      <left/>
      <right/>
      <top style="double">
        <color indexed="8"/>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C0C0C0"/>
      </left>
      <right style="thin">
        <color rgb="FFC0C0C0"/>
      </right>
      <top style="thin">
        <color rgb="FFC0C0C0"/>
      </top>
      <bottom style="thin">
        <color rgb="FFC0C0C0"/>
      </bottom>
      <diagonal/>
    </border>
    <border>
      <left style="thin">
        <color indexed="64"/>
      </left>
      <right style="medium">
        <color indexed="64"/>
      </right>
      <top/>
      <bottom/>
      <diagonal/>
    </border>
  </borders>
  <cellStyleXfs count="109">
    <xf numFmtId="0" fontId="0" fillId="0" borderId="0"/>
    <xf numFmtId="43" fontId="9" fillId="0" borderId="0" applyFont="0" applyFill="0" applyBorder="0" applyAlignment="0" applyProtection="0"/>
    <xf numFmtId="43" fontId="14" fillId="0" borderId="0" applyFont="0" applyFill="0" applyBorder="0" applyAlignment="0" applyProtection="0"/>
    <xf numFmtId="165" fontId="20" fillId="0" borderId="0" applyFont="0" applyFill="0" applyBorder="0" applyAlignment="0" applyProtection="0"/>
    <xf numFmtId="44" fontId="9" fillId="0" borderId="0" applyFont="0" applyFill="0" applyBorder="0" applyAlignment="0" applyProtection="0"/>
    <xf numFmtId="0" fontId="14" fillId="0" borderId="0"/>
    <xf numFmtId="0" fontId="20" fillId="0" borderId="0" applyBorder="0"/>
    <xf numFmtId="0" fontId="14" fillId="0" borderId="0"/>
    <xf numFmtId="0" fontId="33" fillId="0" borderId="0"/>
    <xf numFmtId="0" fontId="33" fillId="0" borderId="0"/>
    <xf numFmtId="9" fontId="9" fillId="0" borderId="0" applyFont="0" applyFill="0" applyBorder="0" applyAlignment="0" applyProtection="0"/>
    <xf numFmtId="9" fontId="14" fillId="0" borderId="0" applyFont="0" applyFill="0" applyBorder="0" applyAlignment="0" applyProtection="0"/>
    <xf numFmtId="9" fontId="9" fillId="0" borderId="0" applyFont="0" applyFill="0" applyBorder="0" applyAlignment="0" applyProtection="0"/>
    <xf numFmtId="0" fontId="48" fillId="0" borderId="0"/>
    <xf numFmtId="43" fontId="9" fillId="0" borderId="0" applyFont="0" applyFill="0" applyBorder="0" applyAlignment="0" applyProtection="0"/>
    <xf numFmtId="0" fontId="9" fillId="0" borderId="0"/>
    <xf numFmtId="0" fontId="8" fillId="0" borderId="0"/>
    <xf numFmtId="165" fontId="9" fillId="0" borderId="0" applyFont="0" applyFill="0" applyBorder="0" applyAlignment="0" applyProtection="0"/>
    <xf numFmtId="0" fontId="65" fillId="0" borderId="0"/>
    <xf numFmtId="0" fontId="7" fillId="0" borderId="0"/>
    <xf numFmtId="0" fontId="33" fillId="0" borderId="0"/>
    <xf numFmtId="0" fontId="82" fillId="51" borderId="0" applyNumberFormat="0" applyBorder="0" applyAlignment="0" applyProtection="0"/>
    <xf numFmtId="0" fontId="6" fillId="28" borderId="0" applyNumberFormat="0" applyBorder="0" applyAlignment="0" applyProtection="0"/>
    <xf numFmtId="0" fontId="82" fillId="52" borderId="0" applyNumberFormat="0" applyBorder="0" applyAlignment="0" applyProtection="0"/>
    <xf numFmtId="0" fontId="6" fillId="32" borderId="0" applyNumberFormat="0" applyBorder="0" applyAlignment="0" applyProtection="0"/>
    <xf numFmtId="0" fontId="82" fillId="53" borderId="0" applyNumberFormat="0" applyBorder="0" applyAlignment="0" applyProtection="0"/>
    <xf numFmtId="0" fontId="6" fillId="36" borderId="0" applyNumberFormat="0" applyBorder="0" applyAlignment="0" applyProtection="0"/>
    <xf numFmtId="0" fontId="82" fillId="54" borderId="0" applyNumberFormat="0" applyBorder="0" applyAlignment="0" applyProtection="0"/>
    <xf numFmtId="0" fontId="6" fillId="40" borderId="0" applyNumberFormat="0" applyBorder="0" applyAlignment="0" applyProtection="0"/>
    <xf numFmtId="0" fontId="82" fillId="55" borderId="0" applyNumberFormat="0" applyBorder="0" applyAlignment="0" applyProtection="0"/>
    <xf numFmtId="0" fontId="6" fillId="44" borderId="0" applyNumberFormat="0" applyBorder="0" applyAlignment="0" applyProtection="0"/>
    <xf numFmtId="0" fontId="82" fillId="56" borderId="0" applyNumberFormat="0" applyBorder="0" applyAlignment="0" applyProtection="0"/>
    <xf numFmtId="0" fontId="6" fillId="48" borderId="0" applyNumberFormat="0" applyBorder="0" applyAlignment="0" applyProtection="0"/>
    <xf numFmtId="0" fontId="82" fillId="57" borderId="0" applyNumberFormat="0" applyBorder="0" applyAlignment="0" applyProtection="0"/>
    <xf numFmtId="0" fontId="6" fillId="29" borderId="0" applyNumberFormat="0" applyBorder="0" applyAlignment="0" applyProtection="0"/>
    <xf numFmtId="0" fontId="82" fillId="58" borderId="0" applyNumberFormat="0" applyBorder="0" applyAlignment="0" applyProtection="0"/>
    <xf numFmtId="0" fontId="6" fillId="33" borderId="0" applyNumberFormat="0" applyBorder="0" applyAlignment="0" applyProtection="0"/>
    <xf numFmtId="0" fontId="82" fillId="59" borderId="0" applyNumberFormat="0" applyBorder="0" applyAlignment="0" applyProtection="0"/>
    <xf numFmtId="0" fontId="6" fillId="37" borderId="0" applyNumberFormat="0" applyBorder="0" applyAlignment="0" applyProtection="0"/>
    <xf numFmtId="0" fontId="82" fillId="54" borderId="0" applyNumberFormat="0" applyBorder="0" applyAlignment="0" applyProtection="0"/>
    <xf numFmtId="0" fontId="6" fillId="41" borderId="0" applyNumberFormat="0" applyBorder="0" applyAlignment="0" applyProtection="0"/>
    <xf numFmtId="0" fontId="82" fillId="57" borderId="0" applyNumberFormat="0" applyBorder="0" applyAlignment="0" applyProtection="0"/>
    <xf numFmtId="0" fontId="6" fillId="45" borderId="0" applyNumberFormat="0" applyBorder="0" applyAlignment="0" applyProtection="0"/>
    <xf numFmtId="0" fontId="82" fillId="60" borderId="0" applyNumberFormat="0" applyBorder="0" applyAlignment="0" applyProtection="0"/>
    <xf numFmtId="0" fontId="6" fillId="49" borderId="0" applyNumberFormat="0" applyBorder="0" applyAlignment="0" applyProtection="0"/>
    <xf numFmtId="0" fontId="83" fillId="61" borderId="0" applyNumberFormat="0" applyBorder="0" applyAlignment="0" applyProtection="0"/>
    <xf numFmtId="0" fontId="81" fillId="30" borderId="0" applyNumberFormat="0" applyBorder="0" applyAlignment="0" applyProtection="0"/>
    <xf numFmtId="0" fontId="83" fillId="58" borderId="0" applyNumberFormat="0" applyBorder="0" applyAlignment="0" applyProtection="0"/>
    <xf numFmtId="0" fontId="81" fillId="34" borderId="0" applyNumberFormat="0" applyBorder="0" applyAlignment="0" applyProtection="0"/>
    <xf numFmtId="0" fontId="83" fillId="59" borderId="0" applyNumberFormat="0" applyBorder="0" applyAlignment="0" applyProtection="0"/>
    <xf numFmtId="0" fontId="81" fillId="38" borderId="0" applyNumberFormat="0" applyBorder="0" applyAlignment="0" applyProtection="0"/>
    <xf numFmtId="0" fontId="83" fillId="62" borderId="0" applyNumberFormat="0" applyBorder="0" applyAlignment="0" applyProtection="0"/>
    <xf numFmtId="0" fontId="81" fillId="42" borderId="0" applyNumberFormat="0" applyBorder="0" applyAlignment="0" applyProtection="0"/>
    <xf numFmtId="0" fontId="83" fillId="63" borderId="0" applyNumberFormat="0" applyBorder="0" applyAlignment="0" applyProtection="0"/>
    <xf numFmtId="0" fontId="81" fillId="46" borderId="0" applyNumberFormat="0" applyBorder="0" applyAlignment="0" applyProtection="0"/>
    <xf numFmtId="0" fontId="83" fillId="64" borderId="0" applyNumberFormat="0" applyBorder="0" applyAlignment="0" applyProtection="0"/>
    <xf numFmtId="0" fontId="81" fillId="50" borderId="0" applyNumberFormat="0" applyBorder="0" applyAlignment="0" applyProtection="0"/>
    <xf numFmtId="0" fontId="83" fillId="65" borderId="0" applyNumberFormat="0" applyBorder="0" applyAlignment="0" applyProtection="0"/>
    <xf numFmtId="0" fontId="81" fillId="27" borderId="0" applyNumberFormat="0" applyBorder="0" applyAlignment="0" applyProtection="0"/>
    <xf numFmtId="0" fontId="83" fillId="66" borderId="0" applyNumberFormat="0" applyBorder="0" applyAlignment="0" applyProtection="0"/>
    <xf numFmtId="0" fontId="81" fillId="31" borderId="0" applyNumberFormat="0" applyBorder="0" applyAlignment="0" applyProtection="0"/>
    <xf numFmtId="0" fontId="83" fillId="67" borderId="0" applyNumberFormat="0" applyBorder="0" applyAlignment="0" applyProtection="0"/>
    <xf numFmtId="0" fontId="81" fillId="35" borderId="0" applyNumberFormat="0" applyBorder="0" applyAlignment="0" applyProtection="0"/>
    <xf numFmtId="0" fontId="83" fillId="62" borderId="0" applyNumberFormat="0" applyBorder="0" applyAlignment="0" applyProtection="0"/>
    <xf numFmtId="0" fontId="81" fillId="39" borderId="0" applyNumberFormat="0" applyBorder="0" applyAlignment="0" applyProtection="0"/>
    <xf numFmtId="0" fontId="83" fillId="63" borderId="0" applyNumberFormat="0" applyBorder="0" applyAlignment="0" applyProtection="0"/>
    <xf numFmtId="0" fontId="81" fillId="43" borderId="0" applyNumberFormat="0" applyBorder="0" applyAlignment="0" applyProtection="0"/>
    <xf numFmtId="0" fontId="83" fillId="68" borderId="0" applyNumberFormat="0" applyBorder="0" applyAlignment="0" applyProtection="0"/>
    <xf numFmtId="0" fontId="81" fillId="47" borderId="0" applyNumberFormat="0" applyBorder="0" applyAlignment="0" applyProtection="0"/>
    <xf numFmtId="0" fontId="84" fillId="52" borderId="0" applyNumberFormat="0" applyBorder="0" applyAlignment="0" applyProtection="0"/>
    <xf numFmtId="0" fontId="71" fillId="21" borderId="0" applyNumberFormat="0" applyBorder="0" applyAlignment="0" applyProtection="0"/>
    <xf numFmtId="0" fontId="85" fillId="69" borderId="157" applyNumberFormat="0" applyAlignment="0" applyProtection="0"/>
    <xf numFmtId="0" fontId="75" fillId="24" borderId="151" applyNumberFormat="0" applyAlignment="0" applyProtection="0"/>
    <xf numFmtId="0" fontId="86" fillId="70" borderId="158" applyNumberFormat="0" applyAlignment="0" applyProtection="0"/>
    <xf numFmtId="0" fontId="77" fillId="25" borderId="154" applyNumberFormat="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0" fontId="87" fillId="0" borderId="0" applyNumberFormat="0" applyFill="0" applyBorder="0" applyAlignment="0" applyProtection="0"/>
    <xf numFmtId="0" fontId="79" fillId="0" borderId="0" applyNumberFormat="0" applyFill="0" applyBorder="0" applyAlignment="0" applyProtection="0"/>
    <xf numFmtId="0" fontId="88" fillId="53" borderId="0" applyNumberFormat="0" applyBorder="0" applyAlignment="0" applyProtection="0"/>
    <xf numFmtId="0" fontId="70" fillId="20" borderId="0" applyNumberFormat="0" applyBorder="0" applyAlignment="0" applyProtection="0"/>
    <xf numFmtId="0" fontId="89" fillId="0" borderId="159" applyNumberFormat="0" applyFill="0" applyAlignment="0" applyProtection="0"/>
    <xf numFmtId="0" fontId="67" fillId="0" borderId="148" applyNumberFormat="0" applyFill="0" applyAlignment="0" applyProtection="0"/>
    <xf numFmtId="0" fontId="90" fillId="0" borderId="160" applyNumberFormat="0" applyFill="0" applyAlignment="0" applyProtection="0"/>
    <xf numFmtId="0" fontId="68" fillId="0" borderId="149" applyNumberFormat="0" applyFill="0" applyAlignment="0" applyProtection="0"/>
    <xf numFmtId="0" fontId="91" fillId="0" borderId="161" applyNumberFormat="0" applyFill="0" applyAlignment="0" applyProtection="0"/>
    <xf numFmtId="0" fontId="69" fillId="0" borderId="150" applyNumberFormat="0" applyFill="0" applyAlignment="0" applyProtection="0"/>
    <xf numFmtId="0" fontId="91" fillId="0" borderId="0" applyNumberFormat="0" applyFill="0" applyBorder="0" applyAlignment="0" applyProtection="0"/>
    <xf numFmtId="0" fontId="69" fillId="0" borderId="0" applyNumberFormat="0" applyFill="0" applyBorder="0" applyAlignment="0" applyProtection="0"/>
    <xf numFmtId="0" fontId="92" fillId="56" borderId="157" applyNumberFormat="0" applyAlignment="0" applyProtection="0"/>
    <xf numFmtId="0" fontId="73" fillId="23" borderId="151" applyNumberFormat="0" applyAlignment="0" applyProtection="0"/>
    <xf numFmtId="0" fontId="93" fillId="0" borderId="162" applyNumberFormat="0" applyFill="0" applyAlignment="0" applyProtection="0"/>
    <xf numFmtId="0" fontId="76" fillId="0" borderId="153" applyNumberFormat="0" applyFill="0" applyAlignment="0" applyProtection="0"/>
    <xf numFmtId="0" fontId="94" fillId="71" borderId="0" applyNumberFormat="0" applyBorder="0" applyAlignment="0" applyProtection="0"/>
    <xf numFmtId="0" fontId="72" fillId="22" borderId="0" applyNumberFormat="0" applyBorder="0" applyAlignment="0" applyProtection="0"/>
    <xf numFmtId="0" fontId="9" fillId="0" borderId="0"/>
    <xf numFmtId="0" fontId="33" fillId="72" borderId="163" applyNumberFormat="0" applyFont="0" applyAlignment="0" applyProtection="0"/>
    <xf numFmtId="0" fontId="6" fillId="26" borderId="155" applyNumberFormat="0" applyFont="0" applyAlignment="0" applyProtection="0"/>
    <xf numFmtId="0" fontId="95" fillId="69" borderId="164" applyNumberFormat="0" applyAlignment="0" applyProtection="0"/>
    <xf numFmtId="0" fontId="74" fillId="24" borderId="152" applyNumberFormat="0" applyAlignment="0" applyProtection="0"/>
    <xf numFmtId="0" fontId="96" fillId="0" borderId="0" applyNumberFormat="0" applyFill="0" applyBorder="0" applyAlignment="0" applyProtection="0"/>
    <xf numFmtId="0" fontId="66" fillId="0" borderId="0" applyNumberFormat="0" applyFill="0" applyBorder="0" applyAlignment="0" applyProtection="0"/>
    <xf numFmtId="0" fontId="97" fillId="0" borderId="165" applyNumberFormat="0" applyFill="0" applyAlignment="0" applyProtection="0"/>
    <xf numFmtId="0" fontId="80" fillId="0" borderId="156" applyNumberFormat="0" applyFill="0" applyAlignment="0" applyProtection="0"/>
    <xf numFmtId="0" fontId="98" fillId="0" borderId="0" applyNumberFormat="0" applyFill="0" applyBorder="0" applyAlignment="0" applyProtection="0"/>
    <xf numFmtId="0" fontId="78" fillId="0" borderId="0" applyNumberFormat="0" applyFill="0" applyBorder="0" applyAlignment="0" applyProtection="0"/>
    <xf numFmtId="181" fontId="5" fillId="0" borderId="0"/>
    <xf numFmtId="181" fontId="3" fillId="0" borderId="0"/>
  </cellStyleXfs>
  <cellXfs count="1271">
    <xf numFmtId="0" fontId="0" fillId="0" borderId="0" xfId="0"/>
    <xf numFmtId="0" fontId="14" fillId="0" borderId="0" xfId="7" applyFont="1" applyBorder="1"/>
    <xf numFmtId="0" fontId="27" fillId="0" borderId="0" xfId="7" applyFont="1" applyBorder="1" applyAlignment="1">
      <alignment horizontal="center" vertical="center"/>
    </xf>
    <xf numFmtId="0" fontId="14" fillId="0" borderId="0" xfId="7" applyFont="1" applyBorder="1" applyAlignment="1">
      <alignment horizontal="left" wrapText="1" indent="1"/>
    </xf>
    <xf numFmtId="0" fontId="10" fillId="0" borderId="0" xfId="7" applyFont="1" applyBorder="1" applyAlignment="1">
      <alignment horizontal="center"/>
    </xf>
    <xf numFmtId="0" fontId="10" fillId="0" borderId="0" xfId="7" applyFont="1" applyBorder="1"/>
    <xf numFmtId="0" fontId="26" fillId="0" borderId="0" xfId="7" applyFont="1" applyBorder="1" applyAlignment="1">
      <alignment horizontal="center"/>
    </xf>
    <xf numFmtId="0" fontId="26" fillId="0" borderId="0" xfId="7" applyFont="1" applyBorder="1" applyAlignment="1">
      <alignment horizontal="center" wrapText="1"/>
    </xf>
    <xf numFmtId="0" fontId="14" fillId="0" borderId="0" xfId="7" applyBorder="1"/>
    <xf numFmtId="0" fontId="14" fillId="0" borderId="0" xfId="7" applyBorder="1" applyAlignment="1">
      <alignment horizontal="left" vertical="top" wrapText="1"/>
    </xf>
    <xf numFmtId="0" fontId="14" fillId="0" borderId="0" xfId="7" applyBorder="1" applyAlignment="1">
      <alignment horizontal="right"/>
    </xf>
    <xf numFmtId="0" fontId="14" fillId="0" borderId="0" xfId="7" applyBorder="1" applyAlignment="1">
      <alignment vertical="top"/>
    </xf>
    <xf numFmtId="0" fontId="14" fillId="0" borderId="0" xfId="7" applyBorder="1" applyAlignment="1">
      <alignment wrapText="1"/>
    </xf>
    <xf numFmtId="0" fontId="12" fillId="0" borderId="0" xfId="7" applyFont="1" applyBorder="1" applyAlignment="1">
      <alignment horizontal="left" indent="1"/>
    </xf>
    <xf numFmtId="0" fontId="14" fillId="0" borderId="0" xfId="7" applyBorder="1" applyAlignment="1"/>
    <xf numFmtId="0" fontId="10" fillId="0" borderId="0" xfId="7" applyFont="1" applyFill="1" applyBorder="1" applyAlignment="1">
      <alignment horizontal="center"/>
    </xf>
    <xf numFmtId="0" fontId="14" fillId="0" borderId="0" xfId="7" applyFill="1" applyBorder="1" applyAlignment="1">
      <alignment horizontal="right"/>
    </xf>
    <xf numFmtId="0" fontId="14" fillId="0" borderId="0" xfId="7" applyFill="1" applyBorder="1"/>
    <xf numFmtId="0" fontId="0" fillId="2" borderId="0" xfId="0" quotePrefix="1" applyFill="1" applyAlignment="1">
      <alignment horizontal="left"/>
    </xf>
    <xf numFmtId="0" fontId="12" fillId="0" borderId="0" xfId="7" applyFont="1" applyBorder="1" applyAlignment="1">
      <alignment vertical="top"/>
    </xf>
    <xf numFmtId="0" fontId="28" fillId="0" borderId="1" xfId="7" applyFont="1" applyBorder="1" applyAlignment="1">
      <alignment horizontal="left" vertical="top" wrapText="1"/>
    </xf>
    <xf numFmtId="0" fontId="28" fillId="0" borderId="2" xfId="7" applyFont="1" applyBorder="1"/>
    <xf numFmtId="0" fontId="28" fillId="0" borderId="3" xfId="7" applyFont="1" applyBorder="1" applyAlignment="1">
      <alignment horizontal="left" vertical="top" wrapText="1"/>
    </xf>
    <xf numFmtId="0" fontId="28" fillId="0" borderId="0" xfId="7" applyFont="1" applyBorder="1" applyAlignment="1">
      <alignment horizontal="left" vertical="top" wrapText="1"/>
    </xf>
    <xf numFmtId="0" fontId="28" fillId="0" borderId="0" xfId="7" applyFont="1" applyBorder="1"/>
    <xf numFmtId="0" fontId="26" fillId="0" borderId="0" xfId="7" applyFont="1" applyFill="1" applyBorder="1" applyAlignment="1">
      <alignment horizontal="center"/>
    </xf>
    <xf numFmtId="0" fontId="26" fillId="0" borderId="4" xfId="7" applyFont="1" applyFill="1" applyBorder="1" applyAlignment="1">
      <alignment horizontal="center" wrapText="1"/>
    </xf>
    <xf numFmtId="37" fontId="14" fillId="0" borderId="0" xfId="9" applyNumberFormat="1" applyFont="1" applyBorder="1" applyAlignment="1" applyProtection="1">
      <protection locked="0"/>
    </xf>
    <xf numFmtId="37" fontId="14" fillId="0" borderId="0" xfId="8" applyNumberFormat="1" applyFont="1" applyBorder="1" applyAlignment="1" applyProtection="1">
      <protection locked="0"/>
    </xf>
    <xf numFmtId="167" fontId="14" fillId="0" borderId="0" xfId="8" applyNumberFormat="1" applyFont="1" applyBorder="1" applyAlignment="1" applyProtection="1">
      <protection locked="0"/>
    </xf>
    <xf numFmtId="167" fontId="14" fillId="0" borderId="8" xfId="8" applyNumberFormat="1" applyFont="1" applyBorder="1" applyAlignment="1" applyProtection="1">
      <protection locked="0"/>
    </xf>
    <xf numFmtId="37" fontId="14" fillId="0" borderId="0" xfId="8" applyNumberFormat="1" applyFont="1" applyBorder="1" applyAlignment="1" applyProtection="1">
      <alignment horizontal="right"/>
      <protection locked="0"/>
    </xf>
    <xf numFmtId="0" fontId="11" fillId="0" borderId="0" xfId="0" applyFont="1" applyFill="1" applyProtection="1">
      <protection locked="0"/>
    </xf>
    <xf numFmtId="0" fontId="14" fillId="0" borderId="0" xfId="0" applyFont="1" applyFill="1" applyProtection="1">
      <protection locked="0"/>
    </xf>
    <xf numFmtId="0" fontId="14" fillId="0" borderId="0" xfId="0" applyFont="1" applyProtection="1">
      <protection locked="0"/>
    </xf>
    <xf numFmtId="0" fontId="10" fillId="0" borderId="0" xfId="0" applyFont="1" applyProtection="1">
      <protection locked="0"/>
    </xf>
    <xf numFmtId="0" fontId="14" fillId="2" borderId="0" xfId="0" applyFont="1" applyFill="1" applyProtection="1">
      <protection locked="0"/>
    </xf>
    <xf numFmtId="0" fontId="0" fillId="0" borderId="0" xfId="0" applyProtection="1">
      <protection locked="0"/>
    </xf>
    <xf numFmtId="0" fontId="0" fillId="0" borderId="0" xfId="0" applyFill="1" applyProtection="1">
      <protection locked="0"/>
    </xf>
    <xf numFmtId="167" fontId="14" fillId="0" borderId="15" xfId="8" applyNumberFormat="1" applyFont="1" applyBorder="1" applyAlignment="1" applyProtection="1">
      <protection locked="0"/>
    </xf>
    <xf numFmtId="0" fontId="14" fillId="8" borderId="0" xfId="7" applyFont="1" applyFill="1" applyBorder="1"/>
    <xf numFmtId="0" fontId="14" fillId="8" borderId="0" xfId="7" applyFont="1" applyFill="1" applyBorder="1" applyAlignment="1">
      <alignment horizontal="left" wrapText="1" indent="1"/>
    </xf>
    <xf numFmtId="0" fontId="49" fillId="8" borderId="0" xfId="7" applyFont="1" applyFill="1" applyBorder="1" applyAlignment="1">
      <alignment horizontal="left"/>
    </xf>
    <xf numFmtId="0" fontId="14" fillId="8" borderId="0" xfId="7" applyFill="1" applyBorder="1"/>
    <xf numFmtId="0" fontId="14" fillId="8" borderId="0" xfId="7" applyFill="1" applyBorder="1" applyAlignment="1">
      <alignment horizontal="left" vertical="top" wrapText="1"/>
    </xf>
    <xf numFmtId="0" fontId="26" fillId="9" borderId="19" xfId="7" applyFont="1" applyFill="1" applyBorder="1" applyAlignment="1">
      <alignment horizontal="center"/>
    </xf>
    <xf numFmtId="0" fontId="26" fillId="9" borderId="19" xfId="7" applyFont="1" applyFill="1" applyBorder="1" applyAlignment="1">
      <alignment horizontal="center" wrapText="1"/>
    </xf>
    <xf numFmtId="0" fontId="14" fillId="0" borderId="0" xfId="0" applyFont="1" applyFill="1" applyProtection="1"/>
    <xf numFmtId="0" fontId="14" fillId="0" borderId="0" xfId="0" applyFont="1" applyProtection="1"/>
    <xf numFmtId="0" fontId="20" fillId="0" borderId="0" xfId="0" applyFont="1" applyProtection="1"/>
    <xf numFmtId="0" fontId="20" fillId="0" borderId="0" xfId="0" applyFont="1" applyFill="1" applyAlignment="1" applyProtection="1"/>
    <xf numFmtId="0" fontId="14" fillId="0" borderId="2" xfId="7" applyBorder="1"/>
    <xf numFmtId="0" fontId="28" fillId="0" borderId="3" xfId="7" applyFont="1" applyBorder="1" applyAlignment="1">
      <alignment wrapText="1"/>
    </xf>
    <xf numFmtId="0" fontId="14" fillId="7" borderId="0" xfId="5" applyFont="1" applyFill="1" applyBorder="1" applyProtection="1">
      <protection locked="0"/>
    </xf>
    <xf numFmtId="0" fontId="14" fillId="7" borderId="0" xfId="5" applyFill="1" applyProtection="1">
      <protection locked="0"/>
    </xf>
    <xf numFmtId="0" fontId="14" fillId="7" borderId="0" xfId="5" applyFont="1" applyFill="1" applyProtection="1">
      <protection locked="0"/>
    </xf>
    <xf numFmtId="172" fontId="10" fillId="0" borderId="15" xfId="0" applyNumberFormat="1" applyFont="1" applyFill="1" applyBorder="1" applyAlignment="1" applyProtection="1">
      <alignment horizontal="center"/>
    </xf>
    <xf numFmtId="172" fontId="10" fillId="13" borderId="72" xfId="0" applyNumberFormat="1" applyFont="1" applyFill="1" applyBorder="1" applyAlignment="1" applyProtection="1">
      <alignment horizontal="center"/>
    </xf>
    <xf numFmtId="170" fontId="0" fillId="0" borderId="0" xfId="0" applyNumberFormat="1" applyFill="1" applyBorder="1" applyProtection="1"/>
    <xf numFmtId="0" fontId="20" fillId="2" borderId="0" xfId="0" applyFont="1" applyFill="1" applyAlignment="1" applyProtection="1">
      <alignment horizontal="left" wrapText="1"/>
      <protection locked="0"/>
    </xf>
    <xf numFmtId="0" fontId="9" fillId="0" borderId="0" xfId="0" applyFont="1" applyFill="1" applyProtection="1">
      <protection locked="0"/>
    </xf>
    <xf numFmtId="0" fontId="9" fillId="0" borderId="0" xfId="0" applyFont="1" applyProtection="1">
      <protection locked="0"/>
    </xf>
    <xf numFmtId="174" fontId="14" fillId="4" borderId="75" xfId="9" applyNumberFormat="1" applyFont="1" applyFill="1" applyBorder="1" applyAlignment="1" applyProtection="1">
      <protection locked="0"/>
    </xf>
    <xf numFmtId="174" fontId="14" fillId="4" borderId="76" xfId="9" applyNumberFormat="1" applyFont="1" applyFill="1" applyBorder="1" applyAlignment="1" applyProtection="1">
      <protection locked="0"/>
    </xf>
    <xf numFmtId="174" fontId="14" fillId="4" borderId="74" xfId="9" applyNumberFormat="1" applyFont="1" applyFill="1" applyBorder="1" applyAlignment="1" applyProtection="1">
      <protection locked="0"/>
    </xf>
    <xf numFmtId="174" fontId="14" fillId="4" borderId="16" xfId="9" applyNumberFormat="1" applyFont="1" applyFill="1" applyBorder="1" applyAlignment="1" applyProtection="1">
      <protection locked="0"/>
    </xf>
    <xf numFmtId="174" fontId="10" fillId="3" borderId="77" xfId="9" applyNumberFormat="1" applyFont="1" applyFill="1" applyBorder="1" applyAlignment="1" applyProtection="1"/>
    <xf numFmtId="174" fontId="10" fillId="3" borderId="78" xfId="9" applyNumberFormat="1" applyFont="1" applyFill="1" applyBorder="1" applyAlignment="1" applyProtection="1"/>
    <xf numFmtId="174" fontId="14" fillId="4" borderId="75" xfId="8" applyNumberFormat="1" applyFont="1" applyFill="1" applyBorder="1" applyAlignment="1" applyProtection="1">
      <protection locked="0"/>
    </xf>
    <xf numFmtId="174" fontId="14" fillId="4" borderId="76" xfId="8" applyNumberFormat="1" applyFont="1" applyFill="1" applyBorder="1" applyAlignment="1" applyProtection="1">
      <protection locked="0"/>
    </xf>
    <xf numFmtId="174" fontId="14" fillId="4" borderId="74" xfId="8" applyNumberFormat="1" applyFont="1" applyFill="1" applyBorder="1" applyAlignment="1" applyProtection="1">
      <protection locked="0"/>
    </xf>
    <xf numFmtId="174" fontId="14" fillId="4" borderId="16" xfId="8" applyNumberFormat="1" applyFont="1" applyFill="1" applyBorder="1" applyAlignment="1" applyProtection="1">
      <protection locked="0"/>
    </xf>
    <xf numFmtId="174" fontId="10" fillId="3" borderId="75" xfId="8" applyNumberFormat="1" applyFont="1" applyFill="1" applyBorder="1" applyAlignment="1" applyProtection="1"/>
    <xf numFmtId="174" fontId="10" fillId="3" borderId="76" xfId="8" applyNumberFormat="1" applyFont="1" applyFill="1" applyBorder="1" applyAlignment="1" applyProtection="1"/>
    <xf numFmtId="171" fontId="9" fillId="5" borderId="19" xfId="0" applyNumberFormat="1" applyFont="1" applyFill="1" applyBorder="1" applyProtection="1"/>
    <xf numFmtId="171" fontId="14" fillId="4" borderId="59" xfId="0" applyNumberFormat="1" applyFont="1" applyFill="1" applyBorder="1" applyProtection="1">
      <protection locked="0"/>
    </xf>
    <xf numFmtId="171" fontId="14" fillId="4" borderId="79" xfId="0" applyNumberFormat="1" applyFont="1" applyFill="1" applyBorder="1" applyProtection="1">
      <protection locked="0"/>
    </xf>
    <xf numFmtId="171" fontId="14" fillId="4" borderId="80" xfId="0" applyNumberFormat="1" applyFont="1" applyFill="1" applyBorder="1" applyProtection="1">
      <protection locked="0"/>
    </xf>
    <xf numFmtId="171" fontId="9" fillId="5" borderId="80" xfId="0" applyNumberFormat="1" applyFont="1" applyFill="1" applyBorder="1" applyProtection="1"/>
    <xf numFmtId="171" fontId="10" fillId="3" borderId="25" xfId="0" applyNumberFormat="1" applyFont="1" applyFill="1" applyBorder="1" applyProtection="1"/>
    <xf numFmtId="171" fontId="10" fillId="5" borderId="44" xfId="0" applyNumberFormat="1" applyFont="1" applyFill="1" applyBorder="1" applyProtection="1"/>
    <xf numFmtId="173" fontId="14" fillId="4" borderId="82" xfId="0" applyNumberFormat="1" applyFont="1" applyFill="1" applyBorder="1" applyAlignment="1" applyProtection="1">
      <alignment horizontal="right" wrapText="1"/>
      <protection locked="0"/>
    </xf>
    <xf numFmtId="173" fontId="14" fillId="4" borderId="83" xfId="0" applyNumberFormat="1" applyFont="1" applyFill="1" applyBorder="1" applyAlignment="1" applyProtection="1">
      <alignment horizontal="right" wrapText="1"/>
      <protection locked="0"/>
    </xf>
    <xf numFmtId="9" fontId="14" fillId="12" borderId="68" xfId="10" applyFont="1" applyFill="1" applyBorder="1" applyProtection="1"/>
    <xf numFmtId="9" fontId="14" fillId="12" borderId="70" xfId="10" applyFont="1" applyFill="1" applyBorder="1" applyProtection="1"/>
    <xf numFmtId="173" fontId="20" fillId="4" borderId="19" xfId="0" applyNumberFormat="1" applyFont="1" applyFill="1" applyBorder="1" applyAlignment="1" applyProtection="1">
      <alignment vertical="top" wrapText="1"/>
      <protection locked="0"/>
    </xf>
    <xf numFmtId="171" fontId="14" fillId="5" borderId="30" xfId="0" applyNumberFormat="1" applyFont="1" applyFill="1" applyBorder="1" applyProtection="1"/>
    <xf numFmtId="171" fontId="14" fillId="5" borderId="68" xfId="0" applyNumberFormat="1" applyFont="1" applyFill="1" applyBorder="1" applyProtection="1"/>
    <xf numFmtId="171" fontId="14" fillId="5" borderId="59" xfId="0" applyNumberFormat="1" applyFont="1" applyFill="1" applyBorder="1" applyProtection="1"/>
    <xf numFmtId="171" fontId="10" fillId="3" borderId="84" xfId="0" applyNumberFormat="1" applyFont="1" applyFill="1" applyBorder="1" applyProtection="1"/>
    <xf numFmtId="173" fontId="14" fillId="4" borderId="19" xfId="0" applyNumberFormat="1" applyFont="1" applyFill="1" applyBorder="1" applyAlignment="1" applyProtection="1">
      <alignment horizontal="right" vertical="top" wrapText="1"/>
      <protection locked="0"/>
    </xf>
    <xf numFmtId="173" fontId="10" fillId="3" borderId="86" xfId="0" applyNumberFormat="1" applyFont="1" applyFill="1" applyBorder="1" applyAlignment="1" applyProtection="1">
      <alignment horizontal="right" vertical="top" wrapText="1"/>
    </xf>
    <xf numFmtId="9" fontId="14" fillId="5" borderId="68" xfId="10" applyFont="1" applyFill="1" applyBorder="1" applyProtection="1"/>
    <xf numFmtId="9" fontId="14" fillId="5" borderId="19" xfId="10" applyFont="1" applyFill="1" applyBorder="1" applyProtection="1"/>
    <xf numFmtId="9" fontId="14" fillId="5" borderId="1" xfId="10" applyFont="1" applyFill="1" applyBorder="1" applyProtection="1"/>
    <xf numFmtId="9" fontId="14" fillId="5" borderId="85" xfId="10" applyFont="1" applyFill="1" applyBorder="1" applyProtection="1"/>
    <xf numFmtId="9" fontId="14" fillId="5" borderId="87" xfId="10" applyFont="1" applyFill="1" applyBorder="1" applyProtection="1"/>
    <xf numFmtId="171" fontId="14" fillId="4" borderId="30" xfId="0" applyNumberFormat="1" applyFont="1" applyFill="1" applyBorder="1" applyProtection="1">
      <protection locked="0"/>
    </xf>
    <xf numFmtId="171" fontId="14" fillId="5" borderId="80" xfId="0" applyNumberFormat="1" applyFont="1" applyFill="1" applyBorder="1" applyProtection="1"/>
    <xf numFmtId="171" fontId="14" fillId="5" borderId="19" xfId="0" applyNumberFormat="1" applyFont="1" applyFill="1" applyBorder="1" applyProtection="1"/>
    <xf numFmtId="171" fontId="14" fillId="5" borderId="86" xfId="0" applyNumberFormat="1" applyFont="1" applyFill="1" applyBorder="1" applyProtection="1"/>
    <xf numFmtId="171" fontId="14" fillId="5" borderId="44" xfId="0" applyNumberFormat="1" applyFont="1" applyFill="1" applyBorder="1" applyProtection="1"/>
    <xf numFmtId="9" fontId="14" fillId="5" borderId="52" xfId="10" applyFont="1" applyFill="1" applyBorder="1" applyProtection="1"/>
    <xf numFmtId="171" fontId="14" fillId="5" borderId="52" xfId="0" applyNumberFormat="1" applyFont="1" applyFill="1" applyBorder="1" applyProtection="1"/>
    <xf numFmtId="171" fontId="14" fillId="4" borderId="90" xfId="0" applyNumberFormat="1" applyFont="1" applyFill="1" applyBorder="1" applyProtection="1">
      <protection locked="0"/>
    </xf>
    <xf numFmtId="171" fontId="14" fillId="4" borderId="57" xfId="0" applyNumberFormat="1" applyFont="1" applyFill="1" applyBorder="1" applyProtection="1">
      <protection locked="0"/>
    </xf>
    <xf numFmtId="171" fontId="14" fillId="4" borderId="91" xfId="0" applyNumberFormat="1" applyFont="1" applyFill="1" applyBorder="1" applyProtection="1">
      <protection locked="0"/>
    </xf>
    <xf numFmtId="171" fontId="14" fillId="5" borderId="92" xfId="0" applyNumberFormat="1" applyFont="1" applyFill="1" applyBorder="1" applyProtection="1"/>
    <xf numFmtId="173" fontId="19" fillId="5" borderId="86" xfId="0" applyNumberFormat="1" applyFont="1" applyFill="1" applyBorder="1" applyAlignment="1" applyProtection="1">
      <alignment horizontal="right" vertical="top" wrapText="1"/>
    </xf>
    <xf numFmtId="173" fontId="10" fillId="3" borderId="87" xfId="0" applyNumberFormat="1" applyFont="1" applyFill="1" applyBorder="1" applyProtection="1"/>
    <xf numFmtId="173" fontId="10" fillId="3" borderId="94" xfId="0" applyNumberFormat="1" applyFont="1" applyFill="1" applyBorder="1" applyProtection="1"/>
    <xf numFmtId="173" fontId="14" fillId="0" borderId="0" xfId="0" applyNumberFormat="1" applyFont="1" applyFill="1" applyBorder="1" applyProtection="1"/>
    <xf numFmtId="174" fontId="14" fillId="4" borderId="37" xfId="0" applyNumberFormat="1" applyFont="1" applyFill="1" applyBorder="1" applyAlignment="1" applyProtection="1">
      <alignment horizontal="right" wrapText="1"/>
      <protection locked="0"/>
    </xf>
    <xf numFmtId="174" fontId="14" fillId="3" borderId="97" xfId="0" applyNumberFormat="1" applyFont="1" applyFill="1" applyBorder="1" applyProtection="1"/>
    <xf numFmtId="174" fontId="14" fillId="12" borderId="38" xfId="0" applyNumberFormat="1" applyFont="1" applyFill="1" applyBorder="1" applyAlignment="1" applyProtection="1">
      <alignment horizontal="right" wrapText="1"/>
    </xf>
    <xf numFmtId="174" fontId="10" fillId="3" borderId="98" xfId="0" applyNumberFormat="1" applyFont="1" applyFill="1" applyBorder="1" applyAlignment="1" applyProtection="1">
      <alignment horizontal="right" wrapText="1"/>
    </xf>
    <xf numFmtId="174" fontId="10" fillId="3" borderId="25" xfId="0" applyNumberFormat="1" applyFont="1" applyFill="1" applyBorder="1" applyAlignment="1" applyProtection="1">
      <alignment horizontal="right"/>
    </xf>
    <xf numFmtId="171" fontId="14" fillId="5" borderId="99" xfId="0" applyNumberFormat="1" applyFont="1" applyFill="1" applyBorder="1" applyProtection="1"/>
    <xf numFmtId="171" fontId="14" fillId="10" borderId="99" xfId="0" applyNumberFormat="1" applyFont="1" applyFill="1" applyBorder="1" applyProtection="1">
      <protection locked="0"/>
    </xf>
    <xf numFmtId="171" fontId="14" fillId="5" borderId="100" xfId="0" applyNumberFormat="1" applyFont="1" applyFill="1" applyBorder="1" applyProtection="1"/>
    <xf numFmtId="171" fontId="14" fillId="11" borderId="63" xfId="0" applyNumberFormat="1" applyFont="1" applyFill="1" applyBorder="1" applyProtection="1"/>
    <xf numFmtId="171" fontId="14" fillId="5" borderId="101" xfId="0" applyNumberFormat="1" applyFont="1" applyFill="1" applyBorder="1" applyProtection="1"/>
    <xf numFmtId="171" fontId="14" fillId="5" borderId="47" xfId="0" applyNumberFormat="1" applyFont="1" applyFill="1" applyBorder="1" applyProtection="1"/>
    <xf numFmtId="171" fontId="14" fillId="5" borderId="79" xfId="0" applyNumberFormat="1" applyFont="1" applyFill="1" applyBorder="1" applyProtection="1"/>
    <xf numFmtId="171" fontId="14" fillId="4" borderId="102" xfId="0" applyNumberFormat="1" applyFont="1" applyFill="1" applyBorder="1" applyProtection="1">
      <protection locked="0"/>
    </xf>
    <xf numFmtId="171" fontId="14" fillId="5" borderId="102" xfId="0" applyNumberFormat="1" applyFont="1" applyFill="1" applyBorder="1" applyProtection="1"/>
    <xf numFmtId="171" fontId="14" fillId="5" borderId="103" xfId="0" applyNumberFormat="1" applyFont="1" applyFill="1" applyBorder="1" applyProtection="1"/>
    <xf numFmtId="171" fontId="14" fillId="0" borderId="80" xfId="0" applyNumberFormat="1" applyFont="1" applyFill="1" applyBorder="1" applyProtection="1"/>
    <xf numFmtId="171" fontId="14" fillId="0" borderId="59" xfId="0" applyNumberFormat="1" applyFont="1" applyFill="1" applyBorder="1" applyProtection="1"/>
    <xf numFmtId="171" fontId="14" fillId="0" borderId="79" xfId="0" applyNumberFormat="1" applyFont="1" applyFill="1" applyBorder="1" applyProtection="1"/>
    <xf numFmtId="171" fontId="14" fillId="0" borderId="30" xfId="0" applyNumberFormat="1" applyFont="1" applyFill="1" applyBorder="1" applyProtection="1"/>
    <xf numFmtId="171" fontId="14" fillId="0" borderId="47" xfId="0" applyNumberFormat="1" applyFont="1" applyFill="1" applyBorder="1" applyProtection="1"/>
    <xf numFmtId="0" fontId="14" fillId="2" borderId="104" xfId="0" applyFont="1" applyFill="1" applyBorder="1" applyAlignment="1" applyProtection="1">
      <alignment wrapText="1"/>
    </xf>
    <xf numFmtId="0" fontId="9" fillId="7" borderId="0" xfId="5" applyFont="1" applyFill="1" applyProtection="1">
      <protection locked="0"/>
    </xf>
    <xf numFmtId="176" fontId="44" fillId="7" borderId="0" xfId="5" applyNumberFormat="1" applyFont="1" applyFill="1" applyBorder="1" applyProtection="1"/>
    <xf numFmtId="169" fontId="20" fillId="7" borderId="0" xfId="5" applyNumberFormat="1" applyFont="1" applyFill="1" applyBorder="1" applyProtection="1"/>
    <xf numFmtId="0" fontId="14" fillId="7" borderId="0" xfId="5" applyFont="1" applyFill="1" applyBorder="1" applyProtection="1"/>
    <xf numFmtId="171" fontId="14" fillId="0" borderId="63" xfId="0" applyNumberFormat="1" applyFont="1" applyFill="1" applyBorder="1" applyProtection="1"/>
    <xf numFmtId="171" fontId="14" fillId="0" borderId="69" xfId="0" applyNumberFormat="1" applyFont="1" applyBorder="1" applyProtection="1"/>
    <xf numFmtId="171" fontId="14" fillId="14" borderId="91" xfId="0" applyNumberFormat="1" applyFont="1" applyFill="1" applyBorder="1" applyProtection="1"/>
    <xf numFmtId="178" fontId="44" fillId="5" borderId="8" xfId="5" applyNumberFormat="1" applyFont="1" applyFill="1" applyBorder="1" applyProtection="1"/>
    <xf numFmtId="178" fontId="44" fillId="5" borderId="109" xfId="5" applyNumberFormat="1" applyFont="1" applyFill="1" applyBorder="1" applyProtection="1"/>
    <xf numFmtId="178" fontId="44" fillId="5" borderId="0" xfId="5" applyNumberFormat="1" applyFont="1" applyFill="1" applyBorder="1" applyProtection="1"/>
    <xf numFmtId="178" fontId="20" fillId="4" borderId="0" xfId="5" applyNumberFormat="1" applyFont="1" applyFill="1" applyBorder="1" applyProtection="1">
      <protection locked="0"/>
    </xf>
    <xf numFmtId="178" fontId="19" fillId="6" borderId="47" xfId="2" applyNumberFormat="1" applyFont="1" applyFill="1" applyBorder="1" applyProtection="1"/>
    <xf numFmtId="178" fontId="44" fillId="0" borderId="0" xfId="5" applyNumberFormat="1" applyFont="1" applyFill="1" applyBorder="1" applyProtection="1"/>
    <xf numFmtId="178" fontId="53" fillId="0" borderId="0" xfId="0" applyNumberFormat="1" applyFont="1" applyFill="1" applyBorder="1" applyAlignment="1" applyProtection="1">
      <alignment horizontal="right" vertical="center" wrapText="1"/>
    </xf>
    <xf numFmtId="176" fontId="44" fillId="10" borderId="1" xfId="5" applyNumberFormat="1" applyFont="1" applyFill="1" applyBorder="1" applyProtection="1">
      <protection locked="0"/>
    </xf>
    <xf numFmtId="0" fontId="28" fillId="0" borderId="1" xfId="7" applyFont="1" applyBorder="1" applyAlignment="1">
      <alignment vertical="top"/>
    </xf>
    <xf numFmtId="0" fontId="50" fillId="0" borderId="2" xfId="7" applyFont="1" applyBorder="1"/>
    <xf numFmtId="174" fontId="14" fillId="0" borderId="74" xfId="8" applyNumberFormat="1" applyFont="1" applyFill="1" applyBorder="1" applyAlignment="1" applyProtection="1"/>
    <xf numFmtId="174" fontId="14" fillId="0" borderId="0" xfId="8" applyNumberFormat="1" applyFont="1" applyFill="1" applyBorder="1" applyAlignment="1" applyProtection="1"/>
    <xf numFmtId="174" fontId="14" fillId="0" borderId="16" xfId="8" applyNumberFormat="1" applyFont="1" applyFill="1" applyBorder="1" applyAlignment="1" applyProtection="1"/>
    <xf numFmtId="0" fontId="0" fillId="0" borderId="0" xfId="0" applyProtection="1"/>
    <xf numFmtId="0" fontId="28" fillId="0" borderId="11" xfId="0" applyFont="1" applyBorder="1" applyProtection="1"/>
    <xf numFmtId="0" fontId="39" fillId="0" borderId="0" xfId="0" applyFont="1" applyFill="1" applyBorder="1" applyAlignment="1" applyProtection="1">
      <alignment horizontal="center"/>
    </xf>
    <xf numFmtId="0" fontId="28" fillId="0" borderId="0" xfId="0" applyFont="1" applyFill="1" applyBorder="1" applyProtection="1"/>
    <xf numFmtId="0" fontId="28" fillId="0" borderId="0" xfId="0" applyFont="1" applyBorder="1" applyProtection="1"/>
    <xf numFmtId="0" fontId="0" fillId="0" borderId="0" xfId="0" applyFill="1" applyProtection="1"/>
    <xf numFmtId="0" fontId="9" fillId="0" borderId="0" xfId="0" applyFont="1" applyFill="1" applyProtection="1"/>
    <xf numFmtId="0" fontId="10" fillId="0" borderId="0" xfId="0" applyFont="1" applyFill="1" applyBorder="1" applyAlignment="1" applyProtection="1"/>
    <xf numFmtId="0" fontId="10" fillId="0" borderId="0" xfId="0" applyFont="1" applyFill="1" applyAlignment="1" applyProtection="1"/>
    <xf numFmtId="0" fontId="10" fillId="0" borderId="0" xfId="0" applyFont="1" applyBorder="1" applyAlignment="1" applyProtection="1">
      <alignment horizontal="left"/>
    </xf>
    <xf numFmtId="0" fontId="10" fillId="0" borderId="0" xfId="0" applyFont="1" applyAlignment="1" applyProtection="1"/>
    <xf numFmtId="0" fontId="12" fillId="0" borderId="0" xfId="0" applyFont="1" applyBorder="1" applyAlignment="1" applyProtection="1">
      <alignment horizontal="left"/>
    </xf>
    <xf numFmtId="0" fontId="0" fillId="0" borderId="0" xfId="0" applyBorder="1" applyProtection="1"/>
    <xf numFmtId="0" fontId="10" fillId="0" borderId="0" xfId="0" applyFont="1" applyAlignment="1" applyProtection="1">
      <alignment horizontal="right"/>
    </xf>
    <xf numFmtId="0" fontId="10" fillId="0" borderId="0" xfId="0" applyFont="1" applyAlignment="1" applyProtection="1">
      <alignment horizontal="left"/>
    </xf>
    <xf numFmtId="0" fontId="0" fillId="0" borderId="0" xfId="0" applyAlignment="1" applyProtection="1">
      <alignment horizontal="center"/>
    </xf>
    <xf numFmtId="37" fontId="9" fillId="0" borderId="0" xfId="9" applyNumberFormat="1" applyFont="1" applyFill="1" applyBorder="1" applyAlignment="1" applyProtection="1">
      <protection locked="0"/>
    </xf>
    <xf numFmtId="0" fontId="9" fillId="0" borderId="0" xfId="0" applyFont="1" applyProtection="1"/>
    <xf numFmtId="0" fontId="10" fillId="0" borderId="62" xfId="0" applyFont="1" applyBorder="1" applyAlignment="1" applyProtection="1">
      <alignment horizontal="center" vertical="center"/>
    </xf>
    <xf numFmtId="0" fontId="9" fillId="0" borderId="6" xfId="0" applyFont="1" applyBorder="1" applyAlignment="1" applyProtection="1">
      <alignment vertical="center"/>
    </xf>
    <xf numFmtId="0" fontId="10" fillId="0" borderId="63" xfId="0" applyFont="1" applyBorder="1" applyAlignment="1" applyProtection="1">
      <alignment horizontal="center" vertical="center" wrapText="1"/>
    </xf>
    <xf numFmtId="0" fontId="9" fillId="0" borderId="73" xfId="0" applyFont="1" applyBorder="1" applyAlignment="1" applyProtection="1">
      <alignment vertical="center"/>
    </xf>
    <xf numFmtId="0" fontId="9" fillId="0" borderId="110" xfId="0" applyFont="1" applyBorder="1" applyAlignment="1" applyProtection="1">
      <alignment vertical="center"/>
    </xf>
    <xf numFmtId="0" fontId="9" fillId="0" borderId="0" xfId="0" applyFont="1" applyAlignment="1" applyProtection="1">
      <alignment horizontal="center"/>
    </xf>
    <xf numFmtId="0" fontId="9" fillId="0" borderId="110" xfId="0" applyFont="1" applyBorder="1" applyAlignment="1" applyProtection="1">
      <alignment horizontal="center" vertical="center"/>
    </xf>
    <xf numFmtId="0" fontId="10" fillId="3" borderId="62" xfId="0" applyFont="1" applyFill="1" applyBorder="1" applyAlignment="1" applyProtection="1">
      <alignment horizontal="center" vertical="center" wrapText="1"/>
    </xf>
    <xf numFmtId="0" fontId="10" fillId="0" borderId="62" xfId="0" applyFont="1" applyBorder="1" applyAlignment="1" applyProtection="1">
      <alignment horizontal="center" vertical="center" wrapText="1"/>
    </xf>
    <xf numFmtId="0" fontId="10" fillId="3" borderId="73" xfId="0" applyFont="1" applyFill="1" applyBorder="1" applyAlignment="1" applyProtection="1">
      <alignment horizontal="center" vertical="center" wrapText="1"/>
    </xf>
    <xf numFmtId="0" fontId="10" fillId="0" borderId="95" xfId="0" applyFont="1" applyFill="1" applyBorder="1" applyAlignment="1" applyProtection="1">
      <alignment horizontal="center" vertical="center" wrapText="1"/>
    </xf>
    <xf numFmtId="0" fontId="10" fillId="0" borderId="72" xfId="0" applyFont="1" applyFill="1" applyBorder="1" applyAlignment="1" applyProtection="1">
      <alignment horizontal="center" vertical="center" wrapText="1"/>
    </xf>
    <xf numFmtId="0" fontId="25" fillId="0" borderId="110" xfId="0" applyFont="1" applyBorder="1" applyAlignment="1" applyProtection="1">
      <alignment horizontal="center" vertical="center" wrapText="1"/>
    </xf>
    <xf numFmtId="0" fontId="10" fillId="0" borderId="71" xfId="0" applyFont="1" applyBorder="1" applyAlignment="1" applyProtection="1">
      <alignment horizontal="center"/>
    </xf>
    <xf numFmtId="0" fontId="10" fillId="0" borderId="0" xfId="0" applyFont="1" applyAlignment="1" applyProtection="1">
      <alignment horizontal="center" wrapText="1"/>
    </xf>
    <xf numFmtId="0" fontId="57" fillId="0" borderId="0" xfId="0" applyFont="1" applyFill="1" applyBorder="1" applyAlignment="1" applyProtection="1">
      <alignment horizontal="center"/>
    </xf>
    <xf numFmtId="43" fontId="9" fillId="0" borderId="111" xfId="1" applyFont="1" applyBorder="1" applyAlignment="1" applyProtection="1">
      <alignment horizontal="center"/>
    </xf>
    <xf numFmtId="43" fontId="9" fillId="0" borderId="113" xfId="1" applyFont="1" applyBorder="1" applyAlignment="1" applyProtection="1">
      <alignment horizontal="center"/>
    </xf>
    <xf numFmtId="43" fontId="9" fillId="0" borderId="115" xfId="1" applyFont="1" applyBorder="1" applyAlignment="1" applyProtection="1">
      <alignment horizontal="center"/>
    </xf>
    <xf numFmtId="43" fontId="10" fillId="0" borderId="11" xfId="1" applyFont="1" applyBorder="1" applyAlignment="1" applyProtection="1">
      <alignment horizontal="center"/>
    </xf>
    <xf numFmtId="0" fontId="10" fillId="0" borderId="108" xfId="0" applyFont="1" applyBorder="1" applyAlignment="1" applyProtection="1">
      <alignment horizontal="center" vertical="center"/>
    </xf>
    <xf numFmtId="0" fontId="10" fillId="0" borderId="95" xfId="0" applyFont="1" applyBorder="1" applyAlignment="1" applyProtection="1">
      <alignment horizontal="center" vertical="center"/>
    </xf>
    <xf numFmtId="0" fontId="10" fillId="0" borderId="96" xfId="0" applyFont="1" applyBorder="1" applyAlignment="1" applyProtection="1">
      <alignment horizontal="center" vertical="center"/>
    </xf>
    <xf numFmtId="0" fontId="10" fillId="0" borderId="96" xfId="0" applyFont="1" applyBorder="1" applyAlignment="1" applyProtection="1">
      <alignment horizontal="center" vertical="center" wrapText="1"/>
    </xf>
    <xf numFmtId="0" fontId="25" fillId="0" borderId="96" xfId="0" applyFont="1" applyBorder="1" applyAlignment="1" applyProtection="1">
      <alignment horizontal="center" vertical="center" wrapText="1"/>
    </xf>
    <xf numFmtId="0" fontId="9" fillId="10" borderId="111" xfId="0" applyFont="1" applyFill="1" applyBorder="1" applyAlignment="1" applyProtection="1">
      <alignment horizontal="left" wrapText="1"/>
      <protection locked="0"/>
    </xf>
    <xf numFmtId="179" fontId="10" fillId="0" borderId="62" xfId="0" quotePrefix="1" applyNumberFormat="1" applyFont="1" applyBorder="1" applyAlignment="1" applyProtection="1">
      <alignment horizontal="center" vertical="center" wrapText="1"/>
    </xf>
    <xf numFmtId="0" fontId="13" fillId="0" borderId="0" xfId="5" applyFont="1" applyFill="1" applyProtection="1">
      <protection locked="0"/>
    </xf>
    <xf numFmtId="0" fontId="10" fillId="15" borderId="6" xfId="0" applyFont="1" applyFill="1" applyBorder="1" applyAlignment="1" applyProtection="1">
      <alignment vertical="center"/>
    </xf>
    <xf numFmtId="0" fontId="10" fillId="15" borderId="6" xfId="0" applyFont="1" applyFill="1" applyBorder="1" applyAlignment="1" applyProtection="1">
      <alignment horizontal="left"/>
    </xf>
    <xf numFmtId="0" fontId="10" fillId="15" borderId="7" xfId="0" applyFont="1" applyFill="1" applyBorder="1" applyAlignment="1" applyProtection="1">
      <alignment horizontal="left"/>
    </xf>
    <xf numFmtId="0" fontId="9" fillId="15" borderId="11" xfId="0" applyFont="1" applyFill="1" applyBorder="1" applyProtection="1"/>
    <xf numFmtId="0" fontId="10" fillId="15" borderId="11" xfId="0" applyFont="1" applyFill="1" applyBorder="1" applyAlignment="1" applyProtection="1">
      <alignment horizontal="left"/>
    </xf>
    <xf numFmtId="0" fontId="10" fillId="15" borderId="17" xfId="0" applyFont="1" applyFill="1" applyBorder="1" applyAlignment="1" applyProtection="1">
      <alignment horizontal="left"/>
    </xf>
    <xf numFmtId="0" fontId="10" fillId="15" borderId="5" xfId="0" applyFont="1" applyFill="1" applyBorder="1" applyAlignment="1" applyProtection="1">
      <alignment vertical="center"/>
    </xf>
    <xf numFmtId="0" fontId="9" fillId="15" borderId="6" xfId="0" applyFont="1" applyFill="1" applyBorder="1" applyProtection="1"/>
    <xf numFmtId="0" fontId="10" fillId="15" borderId="8" xfId="0" applyFont="1" applyFill="1" applyBorder="1" applyAlignment="1" applyProtection="1">
      <alignment horizontal="left"/>
    </xf>
    <xf numFmtId="0" fontId="10" fillId="15" borderId="0" xfId="0" applyFont="1" applyFill="1" applyBorder="1" applyAlignment="1" applyProtection="1">
      <alignment horizontal="left"/>
    </xf>
    <xf numFmtId="0" fontId="47" fillId="15" borderId="0" xfId="0" applyFont="1" applyFill="1" applyBorder="1" applyAlignment="1" applyProtection="1">
      <alignment horizontal="left" vertical="center" wrapText="1"/>
    </xf>
    <xf numFmtId="0" fontId="47" fillId="15" borderId="15" xfId="0" applyFont="1" applyFill="1" applyBorder="1" applyAlignment="1" applyProtection="1">
      <alignment horizontal="left" vertical="center" wrapText="1"/>
    </xf>
    <xf numFmtId="0" fontId="9" fillId="15" borderId="10" xfId="0" applyFont="1" applyFill="1" applyBorder="1" applyProtection="1"/>
    <xf numFmtId="0" fontId="9" fillId="7" borderId="0" xfId="5" quotePrefix="1" applyFont="1" applyFill="1" applyAlignment="1" applyProtection="1">
      <alignment horizontal="left" wrapText="1"/>
      <protection locked="0"/>
    </xf>
    <xf numFmtId="0" fontId="10" fillId="0" borderId="0" xfId="0" applyFont="1" applyAlignment="1" applyProtection="1">
      <alignment horizontal="center" vertical="center" wrapText="1"/>
    </xf>
    <xf numFmtId="0" fontId="57" fillId="15" borderId="62" xfId="0" applyFont="1" applyFill="1" applyBorder="1" applyAlignment="1" applyProtection="1">
      <alignment horizontal="center" vertical="center"/>
    </xf>
    <xf numFmtId="0" fontId="62" fillId="0" borderId="0" xfId="0" applyFont="1" applyFill="1" applyBorder="1" applyAlignment="1" applyProtection="1">
      <alignment horizontal="left"/>
    </xf>
    <xf numFmtId="0" fontId="32" fillId="0" borderId="0" xfId="0" applyFont="1" applyFill="1" applyBorder="1" applyAlignment="1" applyProtection="1">
      <alignment horizontal="left"/>
    </xf>
    <xf numFmtId="171" fontId="14" fillId="5" borderId="93" xfId="0" applyNumberFormat="1" applyFont="1" applyFill="1" applyBorder="1" applyProtection="1"/>
    <xf numFmtId="171" fontId="14" fillId="4" borderId="39" xfId="0" applyNumberFormat="1" applyFont="1" applyFill="1" applyBorder="1" applyProtection="1">
      <protection locked="0"/>
    </xf>
    <xf numFmtId="171" fontId="10" fillId="3" borderId="98" xfId="0" applyNumberFormat="1" applyFont="1" applyFill="1" applyBorder="1" applyProtection="1"/>
    <xf numFmtId="37" fontId="10" fillId="0" borderId="0" xfId="9" applyNumberFormat="1" applyFont="1" applyAlignment="1" applyProtection="1"/>
    <xf numFmtId="37" fontId="10" fillId="0" borderId="0" xfId="9" applyNumberFormat="1" applyFont="1" applyAlignment="1" applyProtection="1">
      <alignment horizontal="center"/>
    </xf>
    <xf numFmtId="37" fontId="14" fillId="0" borderId="0" xfId="9" applyNumberFormat="1" applyFont="1" applyAlignment="1" applyProtection="1"/>
    <xf numFmtId="37" fontId="10" fillId="0" borderId="0" xfId="9" applyNumberFormat="1" applyFont="1" applyBorder="1" applyAlignment="1" applyProtection="1"/>
    <xf numFmtId="37" fontId="14" fillId="0" borderId="5" xfId="9" applyNumberFormat="1" applyFont="1" applyBorder="1" applyAlignment="1" applyProtection="1"/>
    <xf numFmtId="37" fontId="14" fillId="0" borderId="6" xfId="9" applyNumberFormat="1" applyFont="1" applyBorder="1" applyAlignment="1" applyProtection="1"/>
    <xf numFmtId="37" fontId="14" fillId="0" borderId="7" xfId="9" applyNumberFormat="1" applyFont="1" applyBorder="1" applyAlignment="1" applyProtection="1"/>
    <xf numFmtId="37" fontId="10" fillId="0" borderId="8" xfId="9" applyNumberFormat="1" applyFont="1" applyBorder="1" applyAlignment="1" applyProtection="1">
      <alignment horizontal="left"/>
    </xf>
    <xf numFmtId="37" fontId="10" fillId="0" borderId="8" xfId="9" applyNumberFormat="1" applyFont="1" applyBorder="1" applyAlignment="1" applyProtection="1"/>
    <xf numFmtId="37" fontId="14" fillId="0" borderId="8" xfId="9" applyNumberFormat="1" applyFont="1" applyBorder="1" applyAlignment="1" applyProtection="1"/>
    <xf numFmtId="37" fontId="14" fillId="0" borderId="10" xfId="9" applyNumberFormat="1" applyFont="1" applyBorder="1" applyAlignment="1" applyProtection="1"/>
    <xf numFmtId="37" fontId="14" fillId="0" borderId="15" xfId="9" applyNumberFormat="1" applyFont="1" applyBorder="1" applyAlignment="1" applyProtection="1"/>
    <xf numFmtId="37" fontId="10" fillId="0" borderId="15" xfId="9" applyNumberFormat="1" applyFont="1" applyBorder="1" applyAlignment="1" applyProtection="1">
      <alignment horizontal="center"/>
    </xf>
    <xf numFmtId="175" fontId="14" fillId="0" borderId="15" xfId="9" applyNumberFormat="1" applyFont="1" applyBorder="1" applyAlignment="1" applyProtection="1"/>
    <xf numFmtId="175" fontId="14" fillId="0" borderId="15" xfId="9" applyNumberFormat="1" applyFont="1" applyFill="1" applyBorder="1" applyAlignment="1" applyProtection="1"/>
    <xf numFmtId="37" fontId="14" fillId="0" borderId="17" xfId="9" applyNumberFormat="1" applyFont="1" applyBorder="1" applyAlignment="1" applyProtection="1"/>
    <xf numFmtId="37" fontId="14" fillId="0" borderId="11" xfId="9" applyNumberFormat="1" applyFont="1" applyBorder="1" applyAlignment="1" applyProtection="1"/>
    <xf numFmtId="37" fontId="14" fillId="0" borderId="0" xfId="9" applyNumberFormat="1" applyFont="1" applyFill="1" applyBorder="1" applyAlignment="1" applyProtection="1">
      <alignment horizontal="center"/>
    </xf>
    <xf numFmtId="37" fontId="10" fillId="0" borderId="74" xfId="8" applyNumberFormat="1" applyFont="1" applyBorder="1" applyAlignment="1" applyProtection="1">
      <alignment horizontal="center"/>
    </xf>
    <xf numFmtId="37" fontId="10" fillId="0" borderId="9" xfId="9" applyNumberFormat="1" applyFont="1" applyBorder="1" applyAlignment="1" applyProtection="1">
      <alignment horizontal="center"/>
    </xf>
    <xf numFmtId="37" fontId="10" fillId="0" borderId="16" xfId="9" applyNumberFormat="1" applyFont="1" applyBorder="1" applyAlignment="1" applyProtection="1">
      <alignment horizontal="center"/>
    </xf>
    <xf numFmtId="37" fontId="10" fillId="0" borderId="0" xfId="8" applyNumberFormat="1" applyFont="1" applyAlignment="1" applyProtection="1"/>
    <xf numFmtId="37" fontId="10" fillId="0" borderId="0" xfId="8" applyNumberFormat="1" applyFont="1" applyBorder="1" applyAlignment="1" applyProtection="1"/>
    <xf numFmtId="37" fontId="10" fillId="0" borderId="0" xfId="8" applyNumberFormat="1" applyFont="1" applyAlignment="1" applyProtection="1">
      <alignment horizontal="center"/>
    </xf>
    <xf numFmtId="37" fontId="14" fillId="0" borderId="0" xfId="8" applyNumberFormat="1" applyFont="1" applyAlignment="1" applyProtection="1"/>
    <xf numFmtId="37" fontId="14" fillId="0" borderId="0" xfId="8" applyNumberFormat="1" applyFont="1" applyBorder="1" applyAlignment="1" applyProtection="1"/>
    <xf numFmtId="37" fontId="32" fillId="0" borderId="0" xfId="8" applyNumberFormat="1" applyFont="1" applyAlignment="1" applyProtection="1"/>
    <xf numFmtId="37" fontId="32" fillId="0" borderId="0" xfId="8" applyNumberFormat="1" applyFont="1" applyBorder="1" applyAlignment="1" applyProtection="1"/>
    <xf numFmtId="37" fontId="14" fillId="0" borderId="5" xfId="8" applyNumberFormat="1" applyFont="1" applyBorder="1" applyAlignment="1" applyProtection="1"/>
    <xf numFmtId="37" fontId="14" fillId="0" borderId="6" xfId="8" applyNumberFormat="1" applyFont="1" applyBorder="1" applyAlignment="1" applyProtection="1"/>
    <xf numFmtId="37" fontId="14" fillId="0" borderId="7" xfId="8" applyNumberFormat="1" applyFont="1" applyBorder="1" applyAlignment="1" applyProtection="1"/>
    <xf numFmtId="37" fontId="10" fillId="0" borderId="8" xfId="8" applyNumberFormat="1" applyFont="1" applyBorder="1" applyAlignment="1" applyProtection="1"/>
    <xf numFmtId="37" fontId="10" fillId="0" borderId="0" xfId="8" applyNumberFormat="1" applyFont="1" applyBorder="1" applyAlignment="1" applyProtection="1">
      <alignment horizontal="center"/>
    </xf>
    <xf numFmtId="37" fontId="14" fillId="0" borderId="8" xfId="8" applyNumberFormat="1" applyFont="1" applyBorder="1" applyAlignment="1" applyProtection="1"/>
    <xf numFmtId="175" fontId="14" fillId="0" borderId="0" xfId="8" applyNumberFormat="1" applyFont="1" applyBorder="1" applyAlignment="1" applyProtection="1"/>
    <xf numFmtId="175" fontId="10" fillId="0" borderId="0" xfId="8" applyNumberFormat="1" applyFont="1" applyBorder="1" applyAlignment="1" applyProtection="1"/>
    <xf numFmtId="37" fontId="14" fillId="0" borderId="10" xfId="8" applyNumberFormat="1" applyFont="1" applyBorder="1" applyAlignment="1" applyProtection="1"/>
    <xf numFmtId="37" fontId="14" fillId="0" borderId="11" xfId="8" applyNumberFormat="1" applyFont="1" applyBorder="1" applyAlignment="1" applyProtection="1"/>
    <xf numFmtId="37" fontId="14" fillId="0" borderId="0" xfId="8" applyNumberFormat="1" applyFont="1" applyFill="1" applyBorder="1" applyAlignment="1" applyProtection="1">
      <alignment horizontal="center"/>
    </xf>
    <xf numFmtId="37" fontId="14" fillId="0" borderId="15" xfId="8" applyNumberFormat="1" applyFont="1" applyBorder="1" applyAlignment="1" applyProtection="1"/>
    <xf numFmtId="37" fontId="10" fillId="0" borderId="15" xfId="8" applyNumberFormat="1" applyFont="1" applyBorder="1" applyAlignment="1" applyProtection="1">
      <alignment horizontal="center"/>
    </xf>
    <xf numFmtId="175" fontId="14" fillId="0" borderId="15" xfId="8" applyNumberFormat="1" applyFont="1" applyBorder="1" applyAlignment="1" applyProtection="1"/>
    <xf numFmtId="175" fontId="10" fillId="0" borderId="15" xfId="8" applyNumberFormat="1" applyFont="1" applyBorder="1" applyAlignment="1" applyProtection="1"/>
    <xf numFmtId="37" fontId="14" fillId="0" borderId="17" xfId="8" applyNumberFormat="1" applyFont="1" applyBorder="1" applyAlignment="1" applyProtection="1"/>
    <xf numFmtId="37" fontId="10" fillId="0" borderId="9" xfId="8" applyNumberFormat="1" applyFont="1" applyBorder="1" applyAlignment="1" applyProtection="1">
      <alignment horizontal="center"/>
    </xf>
    <xf numFmtId="37" fontId="10" fillId="0" borderId="16" xfId="8" applyNumberFormat="1" applyFont="1" applyBorder="1" applyAlignment="1" applyProtection="1">
      <alignment horizontal="center"/>
    </xf>
    <xf numFmtId="174" fontId="14" fillId="0" borderId="0" xfId="8" applyNumberFormat="1" applyFont="1" applyBorder="1" applyAlignment="1" applyProtection="1"/>
    <xf numFmtId="174" fontId="10" fillId="0" borderId="0" xfId="8" applyNumberFormat="1" applyFont="1" applyBorder="1" applyAlignment="1" applyProtection="1"/>
    <xf numFmtId="37" fontId="14" fillId="0" borderId="0" xfId="8" applyNumberFormat="1" applyFont="1" applyBorder="1" applyAlignment="1" applyProtection="1">
      <alignment horizontal="left" indent="2"/>
    </xf>
    <xf numFmtId="0" fontId="16" fillId="0" borderId="0" xfId="0" applyFont="1" applyFill="1" applyAlignment="1" applyProtection="1">
      <alignment horizontal="center"/>
    </xf>
    <xf numFmtId="37" fontId="10" fillId="0" borderId="0" xfId="8" applyNumberFormat="1" applyFont="1" applyAlignment="1" applyProtection="1">
      <alignment horizontal="left"/>
    </xf>
    <xf numFmtId="0" fontId="0" fillId="2" borderId="0" xfId="0" applyFill="1" applyProtection="1"/>
    <xf numFmtId="0" fontId="50" fillId="0" borderId="0" xfId="0" applyFont="1" applyAlignment="1" applyProtection="1">
      <alignment horizontal="left" vertical="top" wrapText="1"/>
      <protection locked="0"/>
    </xf>
    <xf numFmtId="0" fontId="34" fillId="0" borderId="0" xfId="0" applyFont="1" applyFill="1" applyBorder="1" applyProtection="1"/>
    <xf numFmtId="0" fontId="10" fillId="0" borderId="0" xfId="0" applyFont="1" applyBorder="1" applyAlignment="1" applyProtection="1"/>
    <xf numFmtId="0" fontId="10" fillId="0" borderId="0" xfId="0" applyFont="1" applyFill="1" applyProtection="1"/>
    <xf numFmtId="0" fontId="10" fillId="0" borderId="11" xfId="0" applyFont="1" applyFill="1" applyBorder="1" applyAlignment="1" applyProtection="1"/>
    <xf numFmtId="0" fontId="10" fillId="0" borderId="18" xfId="0" applyFont="1" applyFill="1" applyBorder="1" applyAlignment="1" applyProtection="1">
      <alignment horizontal="center"/>
    </xf>
    <xf numFmtId="0" fontId="10" fillId="0" borderId="46" xfId="0" applyFont="1" applyFill="1" applyBorder="1" applyAlignment="1" applyProtection="1">
      <alignment horizontal="center"/>
    </xf>
    <xf numFmtId="49" fontId="10" fillId="0" borderId="19" xfId="0" applyNumberFormat="1" applyFont="1" applyFill="1" applyBorder="1" applyAlignment="1" applyProtection="1">
      <alignment horizontal="center" vertical="center" wrapText="1"/>
    </xf>
    <xf numFmtId="49" fontId="10" fillId="0" borderId="47" xfId="0" applyNumberFormat="1" applyFont="1" applyFill="1" applyBorder="1" applyAlignment="1" applyProtection="1">
      <alignment horizontal="center" vertical="center" wrapText="1"/>
    </xf>
    <xf numFmtId="0" fontId="14" fillId="0" borderId="29" xfId="0" applyFont="1" applyFill="1" applyBorder="1" applyAlignment="1" applyProtection="1">
      <alignment wrapText="1"/>
    </xf>
    <xf numFmtId="0" fontId="14" fillId="0" borderId="33" xfId="0" applyFont="1" applyFill="1" applyBorder="1" applyAlignment="1" applyProtection="1">
      <alignment horizontal="left" wrapText="1" indent="1"/>
    </xf>
    <xf numFmtId="0" fontId="14" fillId="0" borderId="33" xfId="0" applyFont="1" applyFill="1" applyBorder="1" applyAlignment="1" applyProtection="1">
      <alignment wrapText="1"/>
    </xf>
    <xf numFmtId="0" fontId="9" fillId="0" borderId="33" xfId="0" applyFont="1" applyFill="1" applyBorder="1" applyAlignment="1" applyProtection="1">
      <alignment horizontal="left" wrapText="1" indent="1"/>
    </xf>
    <xf numFmtId="0" fontId="9" fillId="0" borderId="33" xfId="0" applyFont="1" applyFill="1" applyBorder="1" applyAlignment="1" applyProtection="1">
      <alignment wrapText="1"/>
    </xf>
    <xf numFmtId="0" fontId="9" fillId="0" borderId="36" xfId="0" applyFont="1" applyFill="1" applyBorder="1" applyAlignment="1" applyProtection="1">
      <alignment wrapText="1"/>
    </xf>
    <xf numFmtId="0" fontId="9" fillId="0" borderId="36" xfId="0" applyFont="1" applyFill="1" applyBorder="1" applyAlignment="1" applyProtection="1">
      <alignment horizontal="left" wrapText="1" indent="1"/>
    </xf>
    <xf numFmtId="0" fontId="14" fillId="0" borderId="36" xfId="0" applyFont="1" applyFill="1" applyBorder="1" applyAlignment="1" applyProtection="1">
      <alignment horizontal="left" wrapText="1" indent="1"/>
    </xf>
    <xf numFmtId="0" fontId="10" fillId="0" borderId="20" xfId="0" applyFont="1" applyFill="1" applyBorder="1" applyAlignment="1" applyProtection="1">
      <alignment wrapText="1"/>
    </xf>
    <xf numFmtId="0" fontId="20" fillId="0" borderId="44" xfId="0" applyFont="1" applyFill="1" applyBorder="1" applyAlignment="1" applyProtection="1">
      <alignment wrapText="1"/>
    </xf>
    <xf numFmtId="171" fontId="14" fillId="12" borderId="61" xfId="0" applyNumberFormat="1" applyFont="1" applyFill="1" applyBorder="1" applyProtection="1"/>
    <xf numFmtId="171" fontId="14" fillId="12" borderId="45" xfId="0" applyNumberFormat="1" applyFont="1" applyFill="1" applyBorder="1" applyProtection="1"/>
    <xf numFmtId="171" fontId="14" fillId="12" borderId="81" xfId="0" applyNumberFormat="1" applyFont="1" applyFill="1" applyBorder="1" applyProtection="1"/>
    <xf numFmtId="0" fontId="19" fillId="2" borderId="5" xfId="0" applyFont="1" applyFill="1" applyBorder="1" applyAlignment="1" applyProtection="1">
      <alignment horizontal="center" vertical="center" wrapText="1"/>
    </xf>
    <xf numFmtId="0" fontId="19" fillId="2" borderId="6" xfId="0" applyFont="1" applyFill="1" applyBorder="1" applyAlignment="1" applyProtection="1">
      <alignment horizontal="center" vertical="center" wrapText="1"/>
    </xf>
    <xf numFmtId="0" fontId="10" fillId="0" borderId="24" xfId="0" applyFont="1" applyFill="1" applyBorder="1" applyAlignment="1" applyProtection="1">
      <alignment horizontal="center"/>
    </xf>
    <xf numFmtId="0" fontId="19" fillId="2" borderId="21" xfId="0" applyFont="1" applyFill="1" applyBorder="1" applyAlignment="1" applyProtection="1">
      <alignment horizontal="center" vertical="center" wrapText="1"/>
    </xf>
    <xf numFmtId="0" fontId="19" fillId="2" borderId="22" xfId="0" applyFont="1" applyFill="1" applyBorder="1" applyAlignment="1" applyProtection="1">
      <alignment horizontal="center" vertical="center" wrapText="1"/>
    </xf>
    <xf numFmtId="0" fontId="10" fillId="0" borderId="19" xfId="0" applyFont="1" applyBorder="1" applyAlignment="1" applyProtection="1">
      <alignment horizontal="center" wrapText="1"/>
    </xf>
    <xf numFmtId="0" fontId="10" fillId="0" borderId="3" xfId="0" applyFont="1" applyBorder="1" applyAlignment="1" applyProtection="1">
      <alignment horizontal="center" wrapText="1"/>
    </xf>
    <xf numFmtId="166" fontId="14" fillId="0" borderId="0" xfId="1" applyNumberFormat="1" applyFont="1" applyFill="1" applyProtection="1"/>
    <xf numFmtId="0" fontId="14" fillId="0" borderId="0" xfId="0" applyFont="1" applyFill="1" applyAlignment="1" applyProtection="1">
      <alignment horizontal="left"/>
    </xf>
    <xf numFmtId="0" fontId="11" fillId="0" borderId="0" xfId="0" applyFont="1" applyFill="1" applyProtection="1"/>
    <xf numFmtId="0" fontId="19" fillId="0" borderId="23" xfId="0" applyFont="1" applyFill="1" applyBorder="1" applyAlignment="1" applyProtection="1">
      <alignment vertical="top" wrapText="1"/>
    </xf>
    <xf numFmtId="0" fontId="10" fillId="0" borderId="136" xfId="0" applyFont="1" applyFill="1" applyBorder="1" applyAlignment="1" applyProtection="1">
      <alignment horizontal="center"/>
    </xf>
    <xf numFmtId="49" fontId="10" fillId="0" borderId="3" xfId="0" applyNumberFormat="1" applyFont="1" applyFill="1" applyBorder="1" applyAlignment="1" applyProtection="1">
      <alignment horizontal="center" vertical="center" wrapText="1"/>
    </xf>
    <xf numFmtId="0" fontId="9" fillId="0" borderId="107" xfId="0" applyFont="1" applyFill="1" applyBorder="1" applyAlignment="1" applyProtection="1">
      <alignment wrapText="1"/>
    </xf>
    <xf numFmtId="0" fontId="20" fillId="0" borderId="0" xfId="0" applyFont="1" applyFill="1" applyBorder="1" applyAlignment="1" applyProtection="1">
      <alignment wrapText="1"/>
    </xf>
    <xf numFmtId="0" fontId="20" fillId="0" borderId="25" xfId="0" applyFont="1" applyFill="1" applyBorder="1" applyAlignment="1" applyProtection="1">
      <alignment wrapText="1"/>
    </xf>
    <xf numFmtId="171" fontId="14" fillId="12" borderId="61" xfId="0" applyNumberFormat="1" applyFont="1" applyFill="1" applyBorder="1" applyAlignment="1" applyProtection="1">
      <alignment horizontal="left"/>
    </xf>
    <xf numFmtId="171" fontId="14" fillId="12" borderId="45" xfId="0" applyNumberFormat="1" applyFont="1" applyFill="1" applyBorder="1" applyAlignment="1" applyProtection="1">
      <alignment horizontal="left"/>
    </xf>
    <xf numFmtId="171" fontId="14" fillId="12" borderId="81" xfId="0" applyNumberFormat="1" applyFont="1" applyFill="1" applyBorder="1" applyAlignment="1" applyProtection="1">
      <alignment horizontal="left"/>
    </xf>
    <xf numFmtId="0" fontId="14" fillId="0" borderId="0" xfId="0" applyFont="1" applyFill="1" applyAlignment="1" applyProtection="1">
      <alignment horizontal="left" wrapText="1"/>
    </xf>
    <xf numFmtId="0" fontId="14" fillId="0" borderId="11" xfId="0" applyFont="1" applyBorder="1" applyProtection="1"/>
    <xf numFmtId="0" fontId="14" fillId="2" borderId="0" xfId="0" applyFont="1" applyFill="1" applyProtection="1"/>
    <xf numFmtId="0" fontId="10" fillId="2" borderId="18" xfId="0" applyFont="1" applyFill="1" applyBorder="1" applyAlignment="1" applyProtection="1">
      <alignment horizontal="center"/>
    </xf>
    <xf numFmtId="0" fontId="10" fillId="2" borderId="19" xfId="0" applyFont="1" applyFill="1" applyBorder="1" applyAlignment="1" applyProtection="1">
      <alignment horizontal="center" vertical="center" wrapText="1"/>
    </xf>
    <xf numFmtId="0" fontId="9" fillId="2" borderId="29" xfId="0" applyFont="1" applyFill="1" applyBorder="1" applyAlignment="1" applyProtection="1">
      <alignment wrapText="1"/>
    </xf>
    <xf numFmtId="0" fontId="9" fillId="2" borderId="33" xfId="0" applyFont="1" applyFill="1" applyBorder="1" applyAlignment="1" applyProtection="1">
      <alignment wrapText="1"/>
    </xf>
    <xf numFmtId="0" fontId="9" fillId="2" borderId="33" xfId="0" applyFont="1" applyFill="1" applyBorder="1" applyAlignment="1" applyProtection="1">
      <alignment horizontal="left" wrapText="1" indent="1"/>
    </xf>
    <xf numFmtId="0" fontId="14" fillId="2" borderId="33" xfId="0" applyFont="1" applyFill="1" applyBorder="1" applyAlignment="1" applyProtection="1">
      <alignment wrapText="1"/>
    </xf>
    <xf numFmtId="0" fontId="14" fillId="2" borderId="33" xfId="0" applyFont="1" applyFill="1" applyBorder="1" applyAlignment="1" applyProtection="1">
      <alignment horizontal="left" wrapText="1" indent="1"/>
    </xf>
    <xf numFmtId="0" fontId="9" fillId="2" borderId="33" xfId="0" applyFont="1" applyFill="1" applyBorder="1" applyAlignment="1" applyProtection="1">
      <alignment horizontal="left" wrapText="1" indent="2"/>
    </xf>
    <xf numFmtId="0" fontId="10" fillId="2" borderId="26" xfId="0" applyFont="1" applyFill="1" applyBorder="1" applyAlignment="1" applyProtection="1">
      <alignment wrapText="1"/>
    </xf>
    <xf numFmtId="0" fontId="14" fillId="2" borderId="35" xfId="0" applyFont="1" applyFill="1" applyBorder="1" applyAlignment="1" applyProtection="1">
      <alignment wrapText="1"/>
    </xf>
    <xf numFmtId="171" fontId="31" fillId="12" borderId="30" xfId="0" applyNumberFormat="1" applyFont="1" applyFill="1" applyBorder="1" applyProtection="1"/>
    <xf numFmtId="9" fontId="31" fillId="12" borderId="68" xfId="10" applyFont="1" applyFill="1" applyBorder="1" applyProtection="1"/>
    <xf numFmtId="171" fontId="31" fillId="12" borderId="45" xfId="0" applyNumberFormat="1" applyFont="1" applyFill="1" applyBorder="1" applyProtection="1"/>
    <xf numFmtId="9" fontId="31" fillId="12" borderId="70" xfId="10" applyFont="1" applyFill="1" applyBorder="1" applyProtection="1"/>
    <xf numFmtId="171" fontId="31" fillId="12" borderId="61" xfId="0" applyNumberFormat="1" applyFont="1" applyFill="1" applyBorder="1" applyProtection="1"/>
    <xf numFmtId="9" fontId="31" fillId="12" borderId="45" xfId="10" applyFont="1" applyFill="1" applyBorder="1" applyProtection="1"/>
    <xf numFmtId="171" fontId="14" fillId="12" borderId="30" xfId="0" applyNumberFormat="1" applyFont="1" applyFill="1" applyBorder="1" applyProtection="1"/>
    <xf numFmtId="0" fontId="10" fillId="0" borderId="45" xfId="0" applyFont="1" applyBorder="1" applyAlignment="1" applyProtection="1">
      <alignment horizontal="center" vertical="top" wrapText="1"/>
    </xf>
    <xf numFmtId="0" fontId="18" fillId="0" borderId="0" xfId="0" applyFont="1" applyBorder="1" applyAlignment="1" applyProtection="1">
      <alignment horizontal="center" vertical="top" wrapText="1"/>
    </xf>
    <xf numFmtId="166" fontId="14" fillId="0" borderId="0" xfId="0" applyNumberFormat="1" applyFont="1" applyBorder="1" applyAlignment="1" applyProtection="1">
      <alignment horizontal="left" vertical="top" wrapText="1"/>
    </xf>
    <xf numFmtId="0" fontId="10" fillId="2" borderId="0" xfId="0" applyFont="1" applyFill="1" applyAlignment="1" applyProtection="1">
      <alignment horizontal="center"/>
    </xf>
    <xf numFmtId="0" fontId="10" fillId="2" borderId="27" xfId="0" applyFont="1" applyFill="1" applyBorder="1" applyAlignment="1" applyProtection="1">
      <alignment horizontal="center" vertical="center" wrapText="1"/>
    </xf>
    <xf numFmtId="0" fontId="10" fillId="3" borderId="28" xfId="0" applyFont="1" applyFill="1" applyBorder="1" applyAlignment="1" applyProtection="1">
      <alignment horizontal="center" vertical="center" wrapText="1"/>
    </xf>
    <xf numFmtId="0" fontId="10" fillId="2" borderId="29" xfId="0" applyFont="1" applyFill="1" applyBorder="1" applyAlignment="1" applyProtection="1">
      <alignment wrapText="1"/>
    </xf>
    <xf numFmtId="0" fontId="10" fillId="2" borderId="4" xfId="0" applyFont="1" applyFill="1" applyBorder="1" applyAlignment="1" applyProtection="1">
      <alignment wrapText="1"/>
    </xf>
    <xf numFmtId="0" fontId="10" fillId="2" borderId="30" xfId="0" applyFont="1" applyFill="1" applyBorder="1" applyAlignment="1" applyProtection="1">
      <alignment wrapText="1"/>
    </xf>
    <xf numFmtId="41" fontId="14" fillId="3" borderId="42" xfId="0" applyNumberFormat="1" applyFont="1" applyFill="1" applyBorder="1" applyProtection="1"/>
    <xf numFmtId="37" fontId="9" fillId="0" borderId="33" xfId="0" applyNumberFormat="1" applyFont="1" applyFill="1" applyBorder="1" applyAlignment="1" applyProtection="1">
      <alignment wrapText="1"/>
    </xf>
    <xf numFmtId="37" fontId="14" fillId="0" borderId="33" xfId="0" applyNumberFormat="1" applyFont="1" applyFill="1" applyBorder="1" applyAlignment="1" applyProtection="1">
      <alignment wrapText="1"/>
    </xf>
    <xf numFmtId="37" fontId="9" fillId="0" borderId="33" xfId="0" applyNumberFormat="1" applyFont="1" applyFill="1" applyBorder="1" applyAlignment="1" applyProtection="1">
      <alignment horizontal="left" wrapText="1"/>
    </xf>
    <xf numFmtId="37" fontId="9" fillId="0" borderId="33" xfId="0" applyNumberFormat="1" applyFont="1" applyFill="1" applyBorder="1" applyAlignment="1" applyProtection="1">
      <alignment horizontal="left" wrapText="1" indent="1"/>
    </xf>
    <xf numFmtId="37" fontId="9" fillId="0" borderId="36" xfId="0" applyNumberFormat="1" applyFont="1" applyFill="1" applyBorder="1" applyAlignment="1" applyProtection="1">
      <alignment horizontal="left" wrapText="1"/>
    </xf>
    <xf numFmtId="37" fontId="10" fillId="2" borderId="26" xfId="0" applyNumberFormat="1" applyFont="1" applyFill="1" applyBorder="1" applyAlignment="1" applyProtection="1">
      <alignment horizontal="left" wrapText="1"/>
    </xf>
    <xf numFmtId="37" fontId="10" fillId="2" borderId="0" xfId="0" applyNumberFormat="1" applyFont="1" applyFill="1" applyProtection="1"/>
    <xf numFmtId="37" fontId="14" fillId="2" borderId="0" xfId="0" applyNumberFormat="1" applyFont="1" applyFill="1" applyProtection="1"/>
    <xf numFmtId="0" fontId="17" fillId="0" borderId="0" xfId="0" applyFont="1" applyProtection="1"/>
    <xf numFmtId="0" fontId="10" fillId="0" borderId="0" xfId="0" applyFont="1" applyProtection="1"/>
    <xf numFmtId="0" fontId="10" fillId="10" borderId="5" xfId="0" applyFont="1" applyFill="1" applyBorder="1" applyProtection="1"/>
    <xf numFmtId="0" fontId="14" fillId="10" borderId="6" xfId="0" applyFont="1" applyFill="1" applyBorder="1" applyProtection="1"/>
    <xf numFmtId="0" fontId="10" fillId="10" borderId="7" xfId="0" applyFont="1" applyFill="1" applyBorder="1" applyAlignment="1" applyProtection="1">
      <alignment horizontal="center"/>
    </xf>
    <xf numFmtId="0" fontId="14" fillId="0" borderId="5" xfId="0" applyFont="1" applyBorder="1" applyProtection="1"/>
    <xf numFmtId="0" fontId="14" fillId="0" borderId="7" xfId="0" applyFont="1" applyBorder="1" applyProtection="1"/>
    <xf numFmtId="0" fontId="14" fillId="0" borderId="8" xfId="0" applyFont="1" applyBorder="1" applyProtection="1"/>
    <xf numFmtId="0" fontId="14" fillId="0" borderId="15" xfId="0" applyFont="1" applyBorder="1" applyProtection="1"/>
    <xf numFmtId="0" fontId="14" fillId="0" borderId="8" xfId="0" applyFont="1" applyBorder="1" applyAlignment="1" applyProtection="1">
      <alignment wrapText="1"/>
    </xf>
    <xf numFmtId="0" fontId="14" fillId="0" borderId="10" xfId="0" applyFont="1" applyBorder="1" applyProtection="1"/>
    <xf numFmtId="0" fontId="14" fillId="0" borderId="17" xfId="0" applyFont="1" applyBorder="1" applyProtection="1"/>
    <xf numFmtId="0" fontId="14" fillId="11" borderId="64" xfId="0" applyFont="1" applyFill="1" applyBorder="1" applyProtection="1"/>
    <xf numFmtId="0" fontId="14" fillId="11" borderId="65" xfId="0" applyFont="1" applyFill="1" applyBorder="1" applyProtection="1"/>
    <xf numFmtId="0" fontId="14" fillId="0" borderId="66" xfId="0" applyFont="1" applyFill="1" applyBorder="1" applyProtection="1"/>
    <xf numFmtId="0" fontId="14" fillId="0" borderId="67" xfId="0" applyFont="1" applyFill="1" applyBorder="1" applyProtection="1"/>
    <xf numFmtId="0" fontId="9" fillId="0" borderId="8" xfId="0" applyFont="1" applyBorder="1" applyProtection="1"/>
    <xf numFmtId="0" fontId="10" fillId="0" borderId="10" xfId="0" applyFont="1" applyBorder="1" applyProtection="1"/>
    <xf numFmtId="0" fontId="14" fillId="0" borderId="63" xfId="0" applyFont="1" applyBorder="1" applyProtection="1"/>
    <xf numFmtId="172" fontId="14" fillId="0" borderId="15" xfId="0" applyNumberFormat="1" applyFont="1" applyBorder="1" applyProtection="1"/>
    <xf numFmtId="172" fontId="14" fillId="0" borderId="15" xfId="0" applyNumberFormat="1" applyFont="1" applyFill="1" applyBorder="1" applyProtection="1"/>
    <xf numFmtId="0" fontId="32" fillId="0" borderId="0" xfId="0" applyFont="1" applyProtection="1"/>
    <xf numFmtId="0" fontId="10" fillId="2" borderId="0" xfId="0" applyFont="1" applyFill="1" applyAlignment="1" applyProtection="1">
      <alignment horizontal="left"/>
    </xf>
    <xf numFmtId="0" fontId="10" fillId="2" borderId="0" xfId="0" applyFont="1" applyFill="1" applyProtection="1"/>
    <xf numFmtId="0" fontId="10" fillId="2" borderId="0" xfId="0" applyFont="1" applyFill="1" applyBorder="1" applyProtection="1"/>
    <xf numFmtId="0" fontId="14" fillId="2" borderId="0" xfId="0" applyFont="1" applyFill="1" applyBorder="1" applyProtection="1"/>
    <xf numFmtId="0" fontId="10" fillId="2" borderId="136" xfId="0" applyFont="1" applyFill="1" applyBorder="1" applyAlignment="1" applyProtection="1">
      <alignment horizontal="center"/>
    </xf>
    <xf numFmtId="171" fontId="21" fillId="12" borderId="61" xfId="0" applyNumberFormat="1" applyFont="1" applyFill="1" applyBorder="1" applyProtection="1"/>
    <xf numFmtId="9" fontId="21" fillId="12" borderId="68" xfId="10" applyFont="1" applyFill="1" applyBorder="1" applyProtection="1"/>
    <xf numFmtId="171" fontId="21" fillId="12" borderId="81" xfId="0" applyNumberFormat="1" applyFont="1" applyFill="1" applyBorder="1" applyProtection="1"/>
    <xf numFmtId="9" fontId="21" fillId="12" borderId="88" xfId="10" applyFont="1" applyFill="1" applyBorder="1" applyProtection="1"/>
    <xf numFmtId="0" fontId="10" fillId="2" borderId="20" xfId="0" applyFont="1" applyFill="1" applyBorder="1" applyAlignment="1" applyProtection="1">
      <alignment wrapText="1"/>
    </xf>
    <xf numFmtId="0" fontId="14" fillId="2" borderId="25" xfId="0" applyFont="1" applyFill="1" applyBorder="1" applyAlignment="1" applyProtection="1">
      <alignment horizontal="left" wrapText="1"/>
    </xf>
    <xf numFmtId="0" fontId="14" fillId="0" borderId="54" xfId="0" applyFont="1" applyFill="1" applyBorder="1" applyAlignment="1" applyProtection="1">
      <alignment wrapText="1"/>
    </xf>
    <xf numFmtId="0" fontId="14" fillId="0" borderId="55" xfId="0" applyFont="1" applyFill="1" applyBorder="1" applyAlignment="1" applyProtection="1">
      <alignment horizontal="left" wrapText="1" indent="1"/>
    </xf>
    <xf numFmtId="0" fontId="9" fillId="0" borderId="55" xfId="0" applyFont="1" applyFill="1" applyBorder="1" applyAlignment="1" applyProtection="1">
      <alignment horizontal="left" wrapText="1" indent="1"/>
    </xf>
    <xf numFmtId="0" fontId="9" fillId="0" borderId="8" xfId="0" applyFont="1" applyFill="1" applyBorder="1" applyAlignment="1" applyProtection="1">
      <alignment horizontal="left" indent="1"/>
    </xf>
    <xf numFmtId="0" fontId="9" fillId="0" borderId="8" xfId="0" applyFont="1" applyBorder="1" applyAlignment="1" applyProtection="1">
      <alignment horizontal="left" indent="1"/>
    </xf>
    <xf numFmtId="0" fontId="9" fillId="0" borderId="55" xfId="0" applyFont="1" applyFill="1" applyBorder="1" applyAlignment="1" applyProtection="1">
      <alignment horizontal="left" wrapText="1" indent="2"/>
    </xf>
    <xf numFmtId="0" fontId="14" fillId="0" borderId="55" xfId="0" applyFont="1" applyFill="1" applyBorder="1" applyAlignment="1" applyProtection="1">
      <alignment wrapText="1"/>
    </xf>
    <xf numFmtId="0" fontId="9" fillId="0" borderId="50" xfId="0" applyFont="1" applyFill="1" applyBorder="1" applyAlignment="1" applyProtection="1">
      <alignment horizontal="left" wrapText="1" indent="1"/>
    </xf>
    <xf numFmtId="0" fontId="14" fillId="0" borderId="50" xfId="0" applyFont="1" applyFill="1" applyBorder="1" applyAlignment="1" applyProtection="1">
      <alignment wrapText="1"/>
    </xf>
    <xf numFmtId="0" fontId="14" fillId="0" borderId="50" xfId="0" applyFont="1" applyFill="1" applyBorder="1" applyAlignment="1" applyProtection="1">
      <alignment horizontal="left" wrapText="1" indent="1"/>
    </xf>
    <xf numFmtId="0" fontId="9" fillId="0" borderId="50" xfId="0" applyFont="1" applyFill="1" applyBorder="1" applyAlignment="1" applyProtection="1">
      <alignment wrapText="1"/>
    </xf>
    <xf numFmtId="171" fontId="14" fillId="0" borderId="56" xfId="0" applyNumberFormat="1" applyFont="1" applyFill="1" applyBorder="1" applyProtection="1"/>
    <xf numFmtId="171" fontId="14" fillId="0" borderId="89" xfId="0" applyNumberFormat="1" applyFont="1" applyFill="1" applyBorder="1" applyProtection="1"/>
    <xf numFmtId="171" fontId="14" fillId="0" borderId="57" xfId="0" applyNumberFormat="1" applyFont="1" applyFill="1" applyBorder="1" applyProtection="1"/>
    <xf numFmtId="171" fontId="14" fillId="0" borderId="90" xfId="0" applyNumberFormat="1" applyFont="1" applyFill="1" applyBorder="1" applyProtection="1"/>
    <xf numFmtId="172" fontId="14" fillId="2" borderId="0" xfId="0" applyNumberFormat="1" applyFont="1" applyFill="1" applyProtection="1"/>
    <xf numFmtId="172" fontId="14" fillId="0" borderId="0" xfId="0" applyNumberFormat="1" applyFont="1" applyProtection="1"/>
    <xf numFmtId="0" fontId="30" fillId="2" borderId="0" xfId="0" applyFont="1" applyFill="1" applyProtection="1"/>
    <xf numFmtId="0" fontId="38" fillId="2" borderId="0" xfId="0" applyFont="1" applyFill="1" applyAlignment="1" applyProtection="1">
      <alignment horizontal="left" wrapText="1"/>
    </xf>
    <xf numFmtId="0" fontId="19" fillId="0" borderId="45" xfId="0" applyFont="1" applyBorder="1" applyAlignment="1" applyProtection="1">
      <alignment horizontal="center" vertical="top" wrapText="1"/>
    </xf>
    <xf numFmtId="0" fontId="24" fillId="0" borderId="0" xfId="0" applyFont="1" applyBorder="1" applyAlignment="1" applyProtection="1">
      <alignment horizontal="center" vertical="top" wrapText="1"/>
    </xf>
    <xf numFmtId="166" fontId="20" fillId="0" borderId="0" xfId="0" applyNumberFormat="1" applyFont="1" applyBorder="1" applyAlignment="1" applyProtection="1">
      <alignment horizontal="left" vertical="top" wrapText="1"/>
    </xf>
    <xf numFmtId="0" fontId="14" fillId="2" borderId="0" xfId="0" applyFont="1" applyFill="1" applyAlignment="1" applyProtection="1">
      <alignment horizontal="left"/>
    </xf>
    <xf numFmtId="0" fontId="20" fillId="2" borderId="0" xfId="0" applyFont="1" applyFill="1" applyAlignment="1" applyProtection="1">
      <alignment horizontal="left" wrapText="1"/>
    </xf>
    <xf numFmtId="0" fontId="16" fillId="0" borderId="0" xfId="0" applyFont="1" applyAlignment="1" applyProtection="1">
      <alignment horizontal="left"/>
    </xf>
    <xf numFmtId="0" fontId="16" fillId="0" borderId="0" xfId="0" applyFont="1" applyProtection="1"/>
    <xf numFmtId="0" fontId="10" fillId="0" borderId="10" xfId="0" applyFont="1" applyFill="1" applyBorder="1" applyAlignment="1" applyProtection="1">
      <alignment horizontal="left" wrapText="1"/>
    </xf>
    <xf numFmtId="173" fontId="0" fillId="2" borderId="0" xfId="0" applyNumberFormat="1" applyFill="1" applyProtection="1"/>
    <xf numFmtId="173" fontId="0" fillId="0" borderId="0" xfId="0" applyNumberFormat="1" applyProtection="1"/>
    <xf numFmtId="173" fontId="0" fillId="0" borderId="0" xfId="0" applyNumberFormat="1" applyBorder="1" applyProtection="1"/>
    <xf numFmtId="173" fontId="16" fillId="0" borderId="0" xfId="0" applyNumberFormat="1" applyFont="1" applyProtection="1"/>
    <xf numFmtId="0" fontId="10" fillId="0" borderId="0" xfId="0" applyFont="1" applyFill="1" applyBorder="1" applyAlignment="1" applyProtection="1">
      <alignment horizontal="left" vertical="top" wrapText="1"/>
    </xf>
    <xf numFmtId="0" fontId="16" fillId="7" borderId="0" xfId="5" applyFont="1" applyFill="1" applyAlignment="1" applyProtection="1">
      <alignment horizontal="centerContinuous"/>
    </xf>
    <xf numFmtId="0" fontId="14" fillId="7" borderId="0" xfId="5" applyFill="1" applyProtection="1"/>
    <xf numFmtId="0" fontId="12" fillId="7" borderId="0" xfId="5" applyFont="1" applyFill="1" applyAlignment="1" applyProtection="1"/>
    <xf numFmtId="168" fontId="10" fillId="7" borderId="0" xfId="5" applyNumberFormat="1" applyFont="1" applyFill="1" applyBorder="1" applyAlignment="1" applyProtection="1"/>
    <xf numFmtId="0" fontId="50" fillId="7" borderId="0" xfId="5" applyFont="1" applyFill="1" applyAlignment="1" applyProtection="1"/>
    <xf numFmtId="0" fontId="14" fillId="7" borderId="0" xfId="5" applyFont="1" applyFill="1" applyProtection="1"/>
    <xf numFmtId="0" fontId="14" fillId="7" borderId="0" xfId="5" applyFont="1" applyFill="1" applyBorder="1" applyAlignment="1" applyProtection="1">
      <alignment horizontal="left" vertical="top"/>
    </xf>
    <xf numFmtId="0" fontId="14" fillId="7" borderId="0" xfId="5" applyFont="1" applyFill="1" applyBorder="1" applyAlignment="1" applyProtection="1">
      <alignment horizontal="left" vertical="top" wrapText="1"/>
    </xf>
    <xf numFmtId="0" fontId="19" fillId="12" borderId="73" xfId="5" applyFont="1" applyFill="1" applyBorder="1" applyAlignment="1" applyProtection="1">
      <alignment vertical="top" wrapText="1"/>
    </xf>
    <xf numFmtId="0" fontId="19" fillId="12" borderId="62" xfId="5" applyFont="1" applyFill="1" applyBorder="1" applyAlignment="1" applyProtection="1">
      <alignment horizontal="center"/>
    </xf>
    <xf numFmtId="0" fontId="20" fillId="12" borderId="72" xfId="5" applyFont="1" applyFill="1" applyBorder="1" applyProtection="1"/>
    <xf numFmtId="0" fontId="20" fillId="7" borderId="0" xfId="5" applyFont="1" applyFill="1" applyBorder="1" applyProtection="1"/>
    <xf numFmtId="0" fontId="19" fillId="7" borderId="8" xfId="5" applyFont="1" applyFill="1" applyBorder="1" applyAlignment="1" applyProtection="1">
      <alignment vertical="top" wrapText="1"/>
    </xf>
    <xf numFmtId="0" fontId="19" fillId="7" borderId="69" xfId="5" applyFont="1" applyFill="1" applyBorder="1" applyAlignment="1" applyProtection="1">
      <alignment horizontal="center"/>
    </xf>
    <xf numFmtId="0" fontId="19" fillId="7" borderId="8" xfId="5" applyFont="1" applyFill="1" applyBorder="1" applyAlignment="1" applyProtection="1">
      <alignment horizontal="center"/>
    </xf>
    <xf numFmtId="0" fontId="20" fillId="7" borderId="15" xfId="5" applyFont="1" applyFill="1" applyBorder="1" applyProtection="1"/>
    <xf numFmtId="0" fontId="51" fillId="7" borderId="8" xfId="0" applyFont="1" applyFill="1" applyBorder="1" applyProtection="1"/>
    <xf numFmtId="0" fontId="20" fillId="7" borderId="69" xfId="5" applyFont="1" applyFill="1" applyBorder="1" applyAlignment="1" applyProtection="1">
      <alignment horizontal="left" vertical="top" wrapText="1"/>
    </xf>
    <xf numFmtId="0" fontId="20" fillId="7" borderId="8" xfId="5" applyFont="1" applyFill="1" applyBorder="1" applyProtection="1"/>
    <xf numFmtId="0" fontId="52" fillId="7" borderId="8" xfId="0" applyFont="1" applyFill="1" applyBorder="1" applyProtection="1"/>
    <xf numFmtId="0" fontId="20" fillId="7" borderId="69" xfId="5" applyFont="1" applyFill="1" applyBorder="1" applyAlignment="1" applyProtection="1">
      <alignment horizontal="center" vertical="top" wrapText="1"/>
    </xf>
    <xf numFmtId="169" fontId="20" fillId="7" borderId="15" xfId="5" applyNumberFormat="1" applyFont="1" applyFill="1" applyBorder="1" applyProtection="1"/>
    <xf numFmtId="0" fontId="20" fillId="7" borderId="8" xfId="5" applyFont="1" applyFill="1" applyBorder="1" applyAlignment="1" applyProtection="1">
      <alignment horizontal="left" vertical="top"/>
    </xf>
    <xf numFmtId="178" fontId="20" fillId="7" borderId="8" xfId="5" applyNumberFormat="1" applyFont="1" applyFill="1" applyBorder="1" applyProtection="1"/>
    <xf numFmtId="169" fontId="19" fillId="7" borderId="15" xfId="5" applyNumberFormat="1" applyFont="1" applyFill="1" applyBorder="1" applyAlignment="1" applyProtection="1">
      <alignment horizontal="center"/>
    </xf>
    <xf numFmtId="0" fontId="20" fillId="7" borderId="10" xfId="5" applyFont="1" applyFill="1" applyBorder="1" applyAlignment="1" applyProtection="1">
      <alignment horizontal="left" vertical="top"/>
    </xf>
    <xf numFmtId="0" fontId="20" fillId="7" borderId="71" xfId="5" applyFont="1" applyFill="1" applyBorder="1" applyAlignment="1" applyProtection="1">
      <alignment horizontal="left" vertical="top" wrapText="1"/>
    </xf>
    <xf numFmtId="178" fontId="20" fillId="7" borderId="10" xfId="5" applyNumberFormat="1" applyFont="1" applyFill="1" applyBorder="1" applyProtection="1"/>
    <xf numFmtId="169" fontId="20" fillId="7" borderId="17" xfId="5" applyNumberFormat="1" applyFont="1" applyFill="1" applyBorder="1" applyProtection="1"/>
    <xf numFmtId="0" fontId="20" fillId="7" borderId="0" xfId="5" applyFont="1" applyFill="1" applyBorder="1" applyAlignment="1" applyProtection="1">
      <alignment horizontal="left" vertical="top"/>
    </xf>
    <xf numFmtId="0" fontId="20" fillId="7" borderId="0" xfId="5" applyFont="1" applyFill="1" applyBorder="1" applyAlignment="1" applyProtection="1">
      <alignment horizontal="left" vertical="top" wrapText="1"/>
    </xf>
    <xf numFmtId="178" fontId="20" fillId="7" borderId="0" xfId="5" applyNumberFormat="1" applyFont="1" applyFill="1" applyBorder="1" applyProtection="1"/>
    <xf numFmtId="0" fontId="19" fillId="7" borderId="0" xfId="5" applyFont="1" applyFill="1" applyBorder="1" applyAlignment="1" applyProtection="1">
      <alignment horizontal="left" vertical="top"/>
    </xf>
    <xf numFmtId="0" fontId="51" fillId="12" borderId="47" xfId="0" applyFont="1" applyFill="1" applyBorder="1" applyProtection="1"/>
    <xf numFmtId="0" fontId="19" fillId="12" borderId="30" xfId="5" applyFont="1" applyFill="1" applyBorder="1" applyAlignment="1" applyProtection="1">
      <alignment horizontal="center"/>
    </xf>
    <xf numFmtId="169" fontId="20" fillId="12" borderId="4" xfId="5" applyNumberFormat="1" applyFont="1" applyFill="1" applyBorder="1" applyProtection="1"/>
    <xf numFmtId="0" fontId="51" fillId="0" borderId="68" xfId="0" applyFont="1" applyFill="1" applyBorder="1" applyProtection="1"/>
    <xf numFmtId="0" fontId="19" fillId="0" borderId="61" xfId="5" applyFont="1" applyFill="1" applyBorder="1" applyAlignment="1" applyProtection="1">
      <alignment horizontal="center"/>
    </xf>
    <xf numFmtId="178" fontId="19" fillId="7" borderId="0" xfId="5" applyNumberFormat="1" applyFont="1" applyFill="1" applyBorder="1" applyAlignment="1" applyProtection="1">
      <alignment horizontal="center"/>
    </xf>
    <xf numFmtId="169" fontId="20" fillId="7" borderId="34" xfId="5" applyNumberFormat="1" applyFont="1" applyFill="1" applyBorder="1" applyProtection="1"/>
    <xf numFmtId="0" fontId="52" fillId="7" borderId="68" xfId="0" applyFont="1" applyFill="1" applyBorder="1" applyAlignment="1" applyProtection="1">
      <alignment wrapText="1"/>
    </xf>
    <xf numFmtId="0" fontId="20" fillId="7" borderId="61" xfId="5" applyFont="1" applyFill="1" applyBorder="1" applyAlignment="1" applyProtection="1">
      <alignment horizontal="center"/>
    </xf>
    <xf numFmtId="0" fontId="20" fillId="7" borderId="68" xfId="5" applyFont="1" applyFill="1" applyBorder="1" applyAlignment="1" applyProtection="1">
      <alignment wrapText="1"/>
    </xf>
    <xf numFmtId="0" fontId="20" fillId="7" borderId="61" xfId="5" applyFont="1" applyFill="1" applyBorder="1" applyProtection="1"/>
    <xf numFmtId="0" fontId="19" fillId="7" borderId="68" xfId="0" applyFont="1" applyFill="1" applyBorder="1" applyProtection="1"/>
    <xf numFmtId="0" fontId="20" fillId="7" borderId="68" xfId="5" applyFont="1" applyFill="1" applyBorder="1" applyProtection="1"/>
    <xf numFmtId="0" fontId="51" fillId="12" borderId="68" xfId="0" applyFont="1" applyFill="1" applyBorder="1" applyProtection="1"/>
    <xf numFmtId="0" fontId="19" fillId="12" borderId="61" xfId="5" applyFont="1" applyFill="1" applyBorder="1" applyAlignment="1" applyProtection="1">
      <alignment horizontal="center"/>
    </xf>
    <xf numFmtId="0" fontId="51" fillId="7" borderId="68" xfId="0" applyFont="1" applyFill="1" applyBorder="1" applyProtection="1"/>
    <xf numFmtId="0" fontId="19" fillId="7" borderId="61" xfId="5" applyFont="1" applyFill="1" applyBorder="1" applyAlignment="1" applyProtection="1">
      <alignment horizontal="center"/>
    </xf>
    <xf numFmtId="0" fontId="53" fillId="7" borderId="68" xfId="0" applyFont="1" applyFill="1" applyBorder="1" applyAlignment="1" applyProtection="1">
      <alignment vertical="center" wrapText="1"/>
    </xf>
    <xf numFmtId="0" fontId="54" fillId="0" borderId="68" xfId="0" applyFont="1" applyFill="1" applyBorder="1" applyAlignment="1" applyProtection="1">
      <alignment vertical="center" wrapText="1"/>
    </xf>
    <xf numFmtId="0" fontId="20" fillId="7" borderId="70" xfId="5" applyFont="1" applyFill="1" applyBorder="1" applyProtection="1"/>
    <xf numFmtId="41" fontId="20" fillId="7" borderId="45" xfId="5" applyNumberFormat="1" applyFont="1" applyFill="1" applyBorder="1" applyProtection="1"/>
    <xf numFmtId="169" fontId="20" fillId="12" borderId="34" xfId="5" applyNumberFormat="1" applyFont="1" applyFill="1" applyBorder="1" applyProtection="1"/>
    <xf numFmtId="169" fontId="20" fillId="7" borderId="27" xfId="5" applyNumberFormat="1" applyFont="1" applyFill="1" applyBorder="1" applyProtection="1"/>
    <xf numFmtId="169" fontId="20" fillId="7" borderId="0" xfId="5" applyNumberFormat="1" applyFont="1" applyFill="1" applyProtection="1"/>
    <xf numFmtId="178" fontId="19" fillId="12" borderId="0" xfId="5" quotePrefix="1" applyNumberFormat="1" applyFont="1" applyFill="1" applyBorder="1" applyAlignment="1" applyProtection="1">
      <alignment horizontal="center"/>
    </xf>
    <xf numFmtId="178" fontId="19" fillId="7" borderId="0" xfId="5" quotePrefix="1" applyNumberFormat="1" applyFont="1" applyFill="1" applyBorder="1" applyAlignment="1" applyProtection="1">
      <alignment horizontal="center"/>
    </xf>
    <xf numFmtId="176" fontId="20" fillId="7" borderId="22" xfId="5" applyNumberFormat="1" applyFont="1" applyFill="1" applyBorder="1" applyProtection="1"/>
    <xf numFmtId="0" fontId="10" fillId="7" borderId="0" xfId="5" applyFont="1" applyFill="1" applyProtection="1"/>
    <xf numFmtId="41" fontId="14" fillId="7" borderId="0" xfId="5" applyNumberFormat="1" applyFill="1" applyProtection="1"/>
    <xf numFmtId="0" fontId="11" fillId="7" borderId="0" xfId="5" applyFont="1" applyFill="1" applyProtection="1"/>
    <xf numFmtId="0" fontId="17" fillId="7" borderId="0" xfId="5" applyFont="1" applyFill="1" applyAlignment="1" applyProtection="1">
      <alignment horizontal="left"/>
    </xf>
    <xf numFmtId="0" fontId="14" fillId="7" borderId="0" xfId="5" applyFont="1" applyFill="1" applyAlignment="1" applyProtection="1">
      <alignment horizontal="left"/>
    </xf>
    <xf numFmtId="0" fontId="9" fillId="7" borderId="0" xfId="5" applyFont="1" applyFill="1" applyProtection="1"/>
    <xf numFmtId="0" fontId="20" fillId="7" borderId="0" xfId="5" applyFont="1" applyFill="1" applyProtection="1"/>
    <xf numFmtId="41" fontId="20" fillId="7" borderId="0" xfId="5" applyNumberFormat="1" applyFont="1" applyFill="1" applyProtection="1"/>
    <xf numFmtId="37" fontId="10" fillId="0" borderId="0" xfId="9" applyNumberFormat="1" applyFont="1" applyFill="1" applyBorder="1" applyAlignment="1" applyProtection="1"/>
    <xf numFmtId="167" fontId="9" fillId="0" borderId="0" xfId="8" applyNumberFormat="1" applyFont="1" applyBorder="1" applyAlignment="1" applyProtection="1">
      <protection locked="0"/>
    </xf>
    <xf numFmtId="171" fontId="9" fillId="4" borderId="59" xfId="0" applyNumberFormat="1" applyFont="1" applyFill="1" applyBorder="1" applyProtection="1">
      <protection locked="0"/>
    </xf>
    <xf numFmtId="9" fontId="14" fillId="5" borderId="45" xfId="10" applyFont="1" applyFill="1" applyBorder="1" applyProtection="1"/>
    <xf numFmtId="171" fontId="14" fillId="0" borderId="52" xfId="0" applyNumberFormat="1" applyFont="1" applyFill="1" applyBorder="1" applyProtection="1"/>
    <xf numFmtId="171" fontId="14" fillId="0" borderId="91" xfId="0" applyNumberFormat="1" applyFont="1" applyFill="1" applyBorder="1" applyProtection="1"/>
    <xf numFmtId="180" fontId="9" fillId="10" borderId="111" xfId="1" applyNumberFormat="1" applyFont="1" applyFill="1" applyBorder="1" applyAlignment="1" applyProtection="1">
      <alignment horizontal="center"/>
      <protection locked="0"/>
    </xf>
    <xf numFmtId="180" fontId="9" fillId="10" borderId="43" xfId="1" applyNumberFormat="1" applyFont="1" applyFill="1" applyBorder="1" applyAlignment="1" applyProtection="1">
      <alignment horizontal="center"/>
      <protection locked="0"/>
    </xf>
    <xf numFmtId="180" fontId="9" fillId="10" borderId="45" xfId="1" applyNumberFormat="1" applyFont="1" applyFill="1" applyBorder="1" applyAlignment="1" applyProtection="1">
      <alignment horizontal="center"/>
      <protection locked="0"/>
    </xf>
    <xf numFmtId="180" fontId="9" fillId="10" borderId="119" xfId="1" applyNumberFormat="1" applyFont="1" applyFill="1" applyBorder="1" applyAlignment="1" applyProtection="1">
      <alignment horizontal="center"/>
      <protection locked="0"/>
    </xf>
    <xf numFmtId="180" fontId="10" fillId="0" borderId="71" xfId="1" applyNumberFormat="1" applyFont="1" applyBorder="1" applyAlignment="1" applyProtection="1">
      <alignment horizontal="center"/>
    </xf>
    <xf numFmtId="180" fontId="9" fillId="3" borderId="111" xfId="1" applyNumberFormat="1" applyFont="1" applyFill="1" applyBorder="1" applyAlignment="1" applyProtection="1">
      <alignment horizontal="center"/>
    </xf>
    <xf numFmtId="180" fontId="9" fillId="3" borderId="21" xfId="1" applyNumberFormat="1" applyFont="1" applyFill="1" applyBorder="1" applyAlignment="1" applyProtection="1">
      <alignment horizontal="center"/>
    </xf>
    <xf numFmtId="180" fontId="9" fillId="11" borderId="112" xfId="1" applyNumberFormat="1" applyFont="1" applyFill="1" applyBorder="1" applyAlignment="1" applyProtection="1">
      <alignment horizontal="center"/>
    </xf>
    <xf numFmtId="180" fontId="9" fillId="10" borderId="112" xfId="1" applyNumberFormat="1" applyFont="1" applyFill="1" applyBorder="1" applyAlignment="1" applyProtection="1">
      <alignment horizontal="center"/>
      <protection locked="0"/>
    </xf>
    <xf numFmtId="180" fontId="9" fillId="3" borderId="113" xfId="1" applyNumberFormat="1" applyFont="1" applyFill="1" applyBorder="1" applyAlignment="1" applyProtection="1">
      <alignment horizontal="center"/>
    </xf>
    <xf numFmtId="180" fontId="9" fillId="3" borderId="114" xfId="1" applyNumberFormat="1" applyFont="1" applyFill="1" applyBorder="1" applyAlignment="1" applyProtection="1">
      <alignment horizontal="center"/>
    </xf>
    <xf numFmtId="180" fontId="9" fillId="11" borderId="28" xfId="1" applyNumberFormat="1" applyFont="1" applyFill="1" applyBorder="1" applyAlignment="1" applyProtection="1">
      <alignment horizontal="center"/>
    </xf>
    <xf numFmtId="180" fontId="9" fillId="3" borderId="115" xfId="1" applyNumberFormat="1" applyFont="1" applyFill="1" applyBorder="1" applyAlignment="1" applyProtection="1">
      <alignment horizontal="center"/>
    </xf>
    <xf numFmtId="180" fontId="9" fillId="3" borderId="117" xfId="1" applyNumberFormat="1" applyFont="1" applyFill="1" applyBorder="1" applyAlignment="1" applyProtection="1">
      <alignment horizontal="center"/>
    </xf>
    <xf numFmtId="180" fontId="9" fillId="11" borderId="118" xfId="1" applyNumberFormat="1" applyFont="1" applyFill="1" applyBorder="1" applyAlignment="1" applyProtection="1">
      <alignment horizontal="center"/>
    </xf>
    <xf numFmtId="180" fontId="10" fillId="11" borderId="108" xfId="1" applyNumberFormat="1" applyFont="1" applyFill="1" applyBorder="1" applyAlignment="1" applyProtection="1">
      <alignment horizontal="center"/>
    </xf>
    <xf numFmtId="180" fontId="10" fillId="11" borderId="95" xfId="1" applyNumberFormat="1" applyFont="1" applyFill="1" applyBorder="1" applyAlignment="1" applyProtection="1">
      <alignment horizontal="center"/>
    </xf>
    <xf numFmtId="180" fontId="10" fillId="11" borderId="96" xfId="1" applyNumberFormat="1" applyFont="1" applyFill="1" applyBorder="1" applyAlignment="1" applyProtection="1">
      <alignment horizontal="center"/>
    </xf>
    <xf numFmtId="180" fontId="10" fillId="11" borderId="62" xfId="1" applyNumberFormat="1" applyFont="1" applyFill="1" applyBorder="1" applyAlignment="1" applyProtection="1">
      <alignment horizontal="center"/>
    </xf>
    <xf numFmtId="180" fontId="10" fillId="11" borderId="110" xfId="1" applyNumberFormat="1" applyFont="1" applyFill="1" applyBorder="1" applyAlignment="1" applyProtection="1">
      <alignment horizontal="center"/>
    </xf>
    <xf numFmtId="180" fontId="10" fillId="11" borderId="44" xfId="1" applyNumberFormat="1" applyFont="1" applyFill="1" applyBorder="1" applyAlignment="1" applyProtection="1">
      <alignment horizontal="center"/>
    </xf>
    <xf numFmtId="0" fontId="9" fillId="0" borderId="0" xfId="7" quotePrefix="1" applyFont="1" applyBorder="1" applyAlignment="1">
      <alignment vertical="top"/>
    </xf>
    <xf numFmtId="37" fontId="14" fillId="0" borderId="138" xfId="9" applyNumberFormat="1" applyFont="1" applyBorder="1" applyAlignment="1" applyProtection="1">
      <protection locked="0"/>
    </xf>
    <xf numFmtId="167" fontId="9" fillId="0" borderId="14" xfId="9" applyNumberFormat="1" applyFont="1" applyBorder="1" applyAlignment="1" applyProtection="1">
      <alignment horizontal="left"/>
      <protection locked="0"/>
    </xf>
    <xf numFmtId="167" fontId="9" fillId="0" borderId="8" xfId="8" applyNumberFormat="1" applyFont="1" applyBorder="1" applyAlignment="1" applyProtection="1">
      <protection locked="0"/>
    </xf>
    <xf numFmtId="167" fontId="9" fillId="0" borderId="14" xfId="9" applyNumberFormat="1" applyFont="1" applyBorder="1" applyAlignment="1" applyProtection="1">
      <protection locked="0"/>
    </xf>
    <xf numFmtId="37" fontId="9" fillId="0" borderId="0" xfId="8" applyNumberFormat="1" applyFont="1" applyBorder="1" applyAlignment="1" applyProtection="1">
      <protection locked="0"/>
    </xf>
    <xf numFmtId="0" fontId="9" fillId="0" borderId="0" xfId="0" applyFont="1" applyAlignment="1" applyProtection="1">
      <alignment horizontal="left" wrapText="1"/>
      <protection locked="0"/>
    </xf>
    <xf numFmtId="0" fontId="9" fillId="0" borderId="22" xfId="0" applyFont="1" applyBorder="1" applyAlignment="1" applyProtection="1">
      <alignment horizontal="left" wrapText="1"/>
      <protection locked="0"/>
    </xf>
    <xf numFmtId="0" fontId="10" fillId="0" borderId="0" xfId="0" applyFont="1" applyAlignment="1" applyProtection="1">
      <alignment horizontal="left" wrapText="1"/>
    </xf>
    <xf numFmtId="37" fontId="10" fillId="0" borderId="139" xfId="0" applyNumberFormat="1" applyFont="1" applyFill="1" applyBorder="1" applyAlignment="1" applyProtection="1">
      <alignment horizontal="left" wrapText="1"/>
    </xf>
    <xf numFmtId="174" fontId="10" fillId="7" borderId="140" xfId="0" applyNumberFormat="1" applyFont="1" applyFill="1" applyBorder="1" applyAlignment="1" applyProtection="1">
      <alignment horizontal="right" wrapText="1"/>
    </xf>
    <xf numFmtId="174" fontId="10" fillId="7" borderId="103" xfId="0" applyNumberFormat="1" applyFont="1" applyFill="1" applyBorder="1" applyAlignment="1" applyProtection="1">
      <alignment horizontal="right" wrapText="1"/>
    </xf>
    <xf numFmtId="174" fontId="14" fillId="11" borderId="141" xfId="0" applyNumberFormat="1" applyFont="1" applyFill="1" applyBorder="1" applyProtection="1"/>
    <xf numFmtId="37" fontId="9" fillId="0" borderId="142" xfId="0" applyNumberFormat="1" applyFont="1" applyFill="1" applyBorder="1" applyAlignment="1" applyProtection="1">
      <alignment horizontal="left" wrapText="1"/>
    </xf>
    <xf numFmtId="174" fontId="14" fillId="3" borderId="60" xfId="0" applyNumberFormat="1" applyFont="1" applyFill="1" applyBorder="1" applyAlignment="1" applyProtection="1">
      <alignment horizontal="right"/>
    </xf>
    <xf numFmtId="174" fontId="14" fillId="3" borderId="143" xfId="0" applyNumberFormat="1" applyFont="1" applyFill="1" applyBorder="1" applyProtection="1"/>
    <xf numFmtId="174" fontId="14" fillId="0" borderId="37" xfId="0" applyNumberFormat="1" applyFont="1" applyFill="1" applyBorder="1" applyAlignment="1" applyProtection="1">
      <alignment horizontal="center" wrapText="1"/>
    </xf>
    <xf numFmtId="174" fontId="9" fillId="0" borderId="38" xfId="0" applyNumberFormat="1" applyFont="1" applyFill="1" applyBorder="1" applyAlignment="1" applyProtection="1">
      <alignment horizontal="center" wrapText="1"/>
    </xf>
    <xf numFmtId="174" fontId="14" fillId="0" borderId="39" xfId="0" applyNumberFormat="1" applyFont="1" applyFill="1" applyBorder="1" applyAlignment="1" applyProtection="1">
      <alignment horizontal="center" wrapText="1"/>
    </xf>
    <xf numFmtId="37" fontId="9" fillId="0" borderId="0" xfId="9" applyNumberFormat="1" applyFont="1" applyBorder="1" applyAlignment="1" applyProtection="1">
      <protection locked="0"/>
    </xf>
    <xf numFmtId="167" fontId="9" fillId="0" borderId="0" xfId="9" applyNumberFormat="1" applyFont="1" applyAlignment="1" applyProtection="1">
      <protection locked="0"/>
    </xf>
    <xf numFmtId="37" fontId="9" fillId="0" borderId="22" xfId="9" applyNumberFormat="1" applyFont="1" applyBorder="1" applyAlignment="1" applyProtection="1">
      <protection locked="0"/>
    </xf>
    <xf numFmtId="167" fontId="9" fillId="0" borderId="22" xfId="9" applyNumberFormat="1" applyFont="1" applyBorder="1" applyAlignment="1" applyProtection="1">
      <protection locked="0"/>
    </xf>
    <xf numFmtId="167" fontId="9" fillId="0" borderId="0" xfId="9" applyNumberFormat="1" applyFont="1" applyBorder="1" applyAlignment="1" applyProtection="1">
      <protection locked="0"/>
    </xf>
    <xf numFmtId="0" fontId="10" fillId="0" borderId="3" xfId="0" applyFont="1" applyFill="1" applyBorder="1" applyAlignment="1" applyProtection="1">
      <alignment horizontal="center" vertical="center" wrapText="1"/>
    </xf>
    <xf numFmtId="0" fontId="10" fillId="0" borderId="19" xfId="0" applyFont="1" applyBorder="1" applyAlignment="1" applyProtection="1">
      <alignment horizontal="center" vertical="center" wrapText="1"/>
    </xf>
    <xf numFmtId="173" fontId="19" fillId="3" borderId="85" xfId="0" applyNumberFormat="1" applyFont="1" applyFill="1" applyBorder="1" applyAlignment="1" applyProtection="1">
      <alignment horizontal="right" vertical="center" wrapText="1"/>
    </xf>
    <xf numFmtId="0" fontId="14" fillId="2" borderId="4" xfId="0" applyFont="1" applyFill="1" applyBorder="1" applyAlignment="1" applyProtection="1">
      <alignment horizontal="center" vertical="center" wrapText="1"/>
    </xf>
    <xf numFmtId="0" fontId="14" fillId="2" borderId="37" xfId="0" applyFont="1" applyFill="1" applyBorder="1" applyAlignment="1" applyProtection="1">
      <alignment horizontal="center" vertical="center" wrapText="1"/>
    </xf>
    <xf numFmtId="0" fontId="9" fillId="2" borderId="37" xfId="0" applyFont="1" applyFill="1" applyBorder="1" applyAlignment="1" applyProtection="1">
      <alignment horizontal="center" vertical="center" wrapText="1"/>
    </xf>
    <xf numFmtId="0" fontId="14" fillId="2" borderId="34" xfId="0" applyFont="1" applyFill="1" applyBorder="1" applyAlignment="1" applyProtection="1">
      <alignment horizontal="center" vertical="center" wrapText="1"/>
    </xf>
    <xf numFmtId="0" fontId="9" fillId="2" borderId="34"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0" fillId="0" borderId="40" xfId="0" applyFont="1" applyFill="1" applyBorder="1" applyAlignment="1" applyProtection="1">
      <alignment horizontal="center" vertical="center" wrapText="1"/>
    </xf>
    <xf numFmtId="0" fontId="20" fillId="0" borderId="41" xfId="0" applyFont="1" applyFill="1" applyBorder="1" applyAlignment="1" applyProtection="1">
      <alignment horizontal="center" vertical="center" wrapText="1"/>
    </xf>
    <xf numFmtId="0" fontId="14" fillId="0" borderId="4" xfId="0" applyFont="1" applyFill="1" applyBorder="1" applyAlignment="1" applyProtection="1">
      <alignment horizontal="center" vertical="center" wrapText="1"/>
    </xf>
    <xf numFmtId="0" fontId="14" fillId="0" borderId="37" xfId="0" applyFont="1" applyFill="1" applyBorder="1" applyAlignment="1" applyProtection="1">
      <alignment horizontal="center" vertical="center" wrapText="1"/>
    </xf>
    <xf numFmtId="0" fontId="20" fillId="0" borderId="37" xfId="0" applyFont="1" applyFill="1" applyBorder="1" applyAlignment="1" applyProtection="1">
      <alignment horizontal="center" vertical="center" wrapText="1"/>
    </xf>
    <xf numFmtId="0" fontId="20" fillId="0" borderId="39" xfId="0" applyFont="1" applyFill="1" applyBorder="1" applyAlignment="1" applyProtection="1">
      <alignment horizontal="center" vertical="center" wrapText="1"/>
    </xf>
    <xf numFmtId="0" fontId="14" fillId="0" borderId="56" xfId="0" applyFont="1" applyFill="1" applyBorder="1" applyAlignment="1" applyProtection="1">
      <alignment horizontal="center" vertical="center" wrapText="1"/>
    </xf>
    <xf numFmtId="0" fontId="14" fillId="0" borderId="52" xfId="0" applyFont="1" applyFill="1" applyBorder="1" applyAlignment="1" applyProtection="1">
      <alignment horizontal="center" vertical="center" wrapText="1"/>
    </xf>
    <xf numFmtId="0" fontId="14" fillId="0" borderId="57" xfId="0" applyFont="1" applyFill="1" applyBorder="1" applyAlignment="1" applyProtection="1">
      <alignment horizontal="center" vertical="center" wrapText="1"/>
    </xf>
    <xf numFmtId="0" fontId="14" fillId="0" borderId="51" xfId="0" applyFont="1" applyFill="1" applyBorder="1" applyAlignment="1" applyProtection="1">
      <alignment horizontal="center" vertical="center" wrapText="1"/>
    </xf>
    <xf numFmtId="0" fontId="37" fillId="0" borderId="51" xfId="0" applyFont="1" applyFill="1" applyBorder="1" applyAlignment="1" applyProtection="1">
      <alignment horizontal="center" vertical="center" wrapText="1"/>
    </xf>
    <xf numFmtId="0" fontId="37" fillId="0" borderId="52" xfId="0" applyFont="1" applyFill="1" applyBorder="1" applyAlignment="1" applyProtection="1">
      <alignment horizontal="center" vertical="center" wrapText="1"/>
    </xf>
    <xf numFmtId="0" fontId="9" fillId="0" borderId="51" xfId="0" applyFont="1" applyFill="1" applyBorder="1" applyAlignment="1" applyProtection="1">
      <alignment horizontal="center" vertical="center" wrapText="1"/>
    </xf>
    <xf numFmtId="0" fontId="14" fillId="0" borderId="53" xfId="0" applyFont="1" applyFill="1" applyBorder="1" applyAlignment="1" applyProtection="1">
      <alignment horizontal="center" vertical="center" wrapText="1"/>
    </xf>
    <xf numFmtId="0" fontId="19" fillId="7" borderId="8" xfId="5" applyFont="1" applyFill="1" applyBorder="1" applyAlignment="1" applyProtection="1">
      <alignment horizontal="left" vertical="center"/>
    </xf>
    <xf numFmtId="0" fontId="20" fillId="7" borderId="69" xfId="5" applyFont="1" applyFill="1" applyBorder="1" applyAlignment="1" applyProtection="1">
      <alignment horizontal="center" vertical="center" wrapText="1"/>
    </xf>
    <xf numFmtId="178" fontId="44" fillId="5" borderId="8" xfId="5" applyNumberFormat="1" applyFont="1" applyFill="1" applyBorder="1" applyAlignment="1" applyProtection="1">
      <alignment vertical="center"/>
    </xf>
    <xf numFmtId="169" fontId="55" fillId="12" borderId="15" xfId="5" applyNumberFormat="1" applyFont="1" applyFill="1" applyBorder="1" applyAlignment="1" applyProtection="1">
      <alignment horizontal="center" vertical="center"/>
    </xf>
    <xf numFmtId="37" fontId="14" fillId="0" borderId="144" xfId="8" applyNumberFormat="1" applyFont="1" applyBorder="1" applyAlignment="1" applyProtection="1"/>
    <xf numFmtId="171" fontId="0" fillId="4" borderId="21" xfId="0" applyNumberFormat="1" applyFill="1" applyBorder="1" applyProtection="1">
      <protection locked="0"/>
    </xf>
    <xf numFmtId="171" fontId="0" fillId="4" borderId="112" xfId="0" applyNumberFormat="1" applyFill="1" applyBorder="1" applyProtection="1">
      <protection locked="0"/>
    </xf>
    <xf numFmtId="171" fontId="0" fillId="4" borderId="114" xfId="0" applyNumberFormat="1" applyFill="1" applyBorder="1" applyProtection="1">
      <protection locked="0"/>
    </xf>
    <xf numFmtId="171" fontId="0" fillId="4" borderId="28" xfId="0" applyNumberFormat="1" applyFill="1" applyBorder="1" applyProtection="1">
      <protection locked="0"/>
    </xf>
    <xf numFmtId="171" fontId="14" fillId="4" borderId="114" xfId="0" applyNumberFormat="1" applyFont="1" applyFill="1" applyBorder="1" applyProtection="1">
      <protection locked="0"/>
    </xf>
    <xf numFmtId="171" fontId="14" fillId="4" borderId="28" xfId="0" applyNumberFormat="1" applyFont="1" applyFill="1" applyBorder="1" applyProtection="1">
      <protection locked="0"/>
    </xf>
    <xf numFmtId="171" fontId="0" fillId="0" borderId="8" xfId="0" applyNumberFormat="1" applyFill="1" applyBorder="1" applyProtection="1"/>
    <xf numFmtId="171" fontId="0" fillId="0" borderId="15" xfId="0" applyNumberFormat="1" applyFill="1" applyBorder="1" applyProtection="1"/>
    <xf numFmtId="171" fontId="9" fillId="4" borderId="114" xfId="0" applyNumberFormat="1" applyFont="1" applyFill="1" applyBorder="1" applyProtection="1">
      <protection locked="0"/>
    </xf>
    <xf numFmtId="171" fontId="9" fillId="4" borderId="28" xfId="0" applyNumberFormat="1" applyFont="1" applyFill="1" applyBorder="1" applyProtection="1">
      <protection locked="0"/>
    </xf>
    <xf numFmtId="171" fontId="0" fillId="0" borderId="10" xfId="0" applyNumberFormat="1" applyFill="1" applyBorder="1" applyProtection="1"/>
    <xf numFmtId="171" fontId="0" fillId="0" borderId="17" xfId="0" applyNumberFormat="1" applyFill="1" applyBorder="1" applyProtection="1"/>
    <xf numFmtId="0" fontId="10" fillId="2" borderId="117" xfId="0" quotePrefix="1" applyFont="1" applyFill="1" applyBorder="1" applyAlignment="1" applyProtection="1">
      <alignment horizontal="center"/>
    </xf>
    <xf numFmtId="0" fontId="10" fillId="2" borderId="116" xfId="0" applyFont="1" applyFill="1" applyBorder="1" applyAlignment="1" applyProtection="1">
      <alignment horizontal="center"/>
    </xf>
    <xf numFmtId="0" fontId="9" fillId="0" borderId="50" xfId="0" applyFont="1" applyBorder="1" applyAlignment="1" applyProtection="1">
      <alignment horizontal="left" indent="1"/>
    </xf>
    <xf numFmtId="0" fontId="9" fillId="7" borderId="22" xfId="5" quotePrefix="1" applyFont="1" applyFill="1" applyBorder="1" applyAlignment="1" applyProtection="1">
      <alignment horizontal="left" wrapText="1"/>
      <protection locked="0"/>
    </xf>
    <xf numFmtId="0" fontId="9" fillId="7" borderId="105" xfId="5" quotePrefix="1" applyFont="1" applyFill="1" applyBorder="1" applyAlignment="1" applyProtection="1">
      <alignment horizontal="left" wrapText="1"/>
      <protection locked="0"/>
    </xf>
    <xf numFmtId="0" fontId="17" fillId="7" borderId="22" xfId="5" applyFont="1" applyFill="1" applyBorder="1" applyAlignment="1" applyProtection="1">
      <alignment horizontal="left"/>
      <protection locked="0"/>
    </xf>
    <xf numFmtId="0" fontId="17" fillId="7" borderId="105" xfId="5" applyFont="1" applyFill="1" applyBorder="1" applyAlignment="1" applyProtection="1">
      <alignment horizontal="left"/>
      <protection locked="0"/>
    </xf>
    <xf numFmtId="179" fontId="10" fillId="10" borderId="62" xfId="0" applyNumberFormat="1" applyFont="1" applyFill="1" applyBorder="1" applyAlignment="1" applyProtection="1">
      <alignment horizontal="center"/>
    </xf>
    <xf numFmtId="176" fontId="19" fillId="7" borderId="15" xfId="5" applyNumberFormat="1" applyFont="1" applyFill="1" applyBorder="1" applyAlignment="1" applyProtection="1">
      <alignment horizontal="center"/>
    </xf>
    <xf numFmtId="0" fontId="33" fillId="7" borderId="0" xfId="5" applyFont="1" applyFill="1" applyProtection="1"/>
    <xf numFmtId="176" fontId="20" fillId="7" borderId="0" xfId="5" applyNumberFormat="1" applyFont="1" applyFill="1" applyBorder="1" applyProtection="1"/>
    <xf numFmtId="0" fontId="19" fillId="12" borderId="5" xfId="5" applyFont="1" applyFill="1" applyBorder="1" applyAlignment="1" applyProtection="1">
      <alignment horizontal="left" vertical="top"/>
    </xf>
    <xf numFmtId="0" fontId="20" fillId="12" borderId="63" xfId="5" applyFont="1" applyFill="1" applyBorder="1" applyAlignment="1" applyProtection="1">
      <alignment horizontal="left" vertical="top" wrapText="1"/>
    </xf>
    <xf numFmtId="0" fontId="20" fillId="12" borderId="23" xfId="5" applyFont="1" applyFill="1" applyBorder="1" applyAlignment="1" applyProtection="1">
      <alignment horizontal="left" vertical="top" wrapText="1"/>
    </xf>
    <xf numFmtId="0" fontId="20" fillId="12" borderId="106" xfId="5" applyFont="1" applyFill="1" applyBorder="1" applyAlignment="1" applyProtection="1">
      <alignment horizontal="left" vertical="top" wrapText="1"/>
    </xf>
    <xf numFmtId="176" fontId="20" fillId="12" borderId="146" xfId="5" applyNumberFormat="1" applyFont="1" applyFill="1" applyBorder="1" applyProtection="1"/>
    <xf numFmtId="0" fontId="19" fillId="0" borderId="69" xfId="5" applyFont="1" applyFill="1" applyBorder="1" applyAlignment="1" applyProtection="1">
      <alignment horizontal="center"/>
    </xf>
    <xf numFmtId="0" fontId="19" fillId="0" borderId="8" xfId="5" applyFont="1" applyFill="1" applyBorder="1" applyAlignment="1" applyProtection="1">
      <alignment horizontal="center"/>
    </xf>
    <xf numFmtId="0" fontId="19" fillId="0" borderId="0" xfId="5" applyFont="1" applyFill="1" applyBorder="1" applyAlignment="1" applyProtection="1">
      <alignment horizontal="center"/>
    </xf>
    <xf numFmtId="0" fontId="20" fillId="7" borderId="71" xfId="5" applyFont="1" applyFill="1" applyBorder="1" applyAlignment="1" applyProtection="1">
      <alignment horizontal="center"/>
    </xf>
    <xf numFmtId="176" fontId="44" fillId="7" borderId="10" xfId="5" applyNumberFormat="1" applyFont="1" applyFill="1" applyBorder="1" applyProtection="1"/>
    <xf numFmtId="176" fontId="44" fillId="7" borderId="11" xfId="5" applyNumberFormat="1" applyFont="1" applyFill="1" applyBorder="1" applyProtection="1"/>
    <xf numFmtId="176" fontId="44" fillId="7" borderId="17" xfId="5" applyNumberFormat="1" applyFont="1" applyFill="1" applyBorder="1" applyProtection="1"/>
    <xf numFmtId="0" fontId="20" fillId="7" borderId="69" xfId="5" applyFont="1" applyFill="1" applyBorder="1" applyAlignment="1" applyProtection="1">
      <alignment horizontal="center"/>
    </xf>
    <xf numFmtId="0" fontId="20" fillId="7" borderId="8" xfId="5" applyFont="1" applyFill="1" applyBorder="1" applyAlignment="1" applyProtection="1">
      <alignment horizontal="center"/>
    </xf>
    <xf numFmtId="0" fontId="19" fillId="7" borderId="0" xfId="5" applyFont="1" applyFill="1" applyBorder="1" applyAlignment="1" applyProtection="1">
      <alignment horizontal="center" wrapText="1"/>
    </xf>
    <xf numFmtId="0" fontId="20" fillId="7" borderId="8" xfId="5" applyFont="1" applyFill="1" applyBorder="1" applyAlignment="1" applyProtection="1">
      <alignment wrapText="1"/>
    </xf>
    <xf numFmtId="0" fontId="20" fillId="7" borderId="10" xfId="5" applyFont="1" applyFill="1" applyBorder="1" applyProtection="1"/>
    <xf numFmtId="41" fontId="20" fillId="7" borderId="71" xfId="5" applyNumberFormat="1" applyFont="1" applyFill="1" applyBorder="1" applyProtection="1"/>
    <xf numFmtId="41" fontId="20" fillId="7" borderId="10" xfId="5" applyNumberFormat="1" applyFont="1" applyFill="1" applyBorder="1" applyProtection="1"/>
    <xf numFmtId="41" fontId="20" fillId="7" borderId="11" xfId="5" applyNumberFormat="1" applyFont="1" applyFill="1" applyBorder="1" applyProtection="1"/>
    <xf numFmtId="0" fontId="20" fillId="12" borderId="120" xfId="5" applyFont="1" applyFill="1" applyBorder="1" applyAlignment="1" applyProtection="1">
      <alignment horizontal="center"/>
    </xf>
    <xf numFmtId="177" fontId="44" fillId="10" borderId="114" xfId="5" applyNumberFormat="1" applyFont="1" applyFill="1" applyBorder="1" applyProtection="1">
      <protection locked="0"/>
    </xf>
    <xf numFmtId="177" fontId="44" fillId="10" borderId="1" xfId="5" applyNumberFormat="1" applyFont="1" applyFill="1" applyBorder="1" applyProtection="1">
      <protection locked="0"/>
    </xf>
    <xf numFmtId="177" fontId="19" fillId="5" borderId="58" xfId="0" applyNumberFormat="1" applyFont="1" applyFill="1" applyBorder="1" applyAlignment="1" applyProtection="1">
      <alignment horizontal="right" vertical="top" wrapText="1"/>
    </xf>
    <xf numFmtId="0" fontId="9" fillId="7" borderId="11" xfId="15" applyFill="1" applyBorder="1" applyProtection="1"/>
    <xf numFmtId="0" fontId="9" fillId="12" borderId="106" xfId="15" applyFont="1" applyFill="1" applyBorder="1" applyProtection="1"/>
    <xf numFmtId="0" fontId="51" fillId="0" borderId="8" xfId="0" applyFont="1" applyFill="1" applyBorder="1" applyProtection="1"/>
    <xf numFmtId="0" fontId="52" fillId="7" borderId="10" xfId="0" applyFont="1" applyFill="1" applyBorder="1" applyAlignment="1" applyProtection="1">
      <alignment wrapText="1"/>
    </xf>
    <xf numFmtId="0" fontId="52" fillId="7" borderId="8" xfId="0" applyFont="1" applyFill="1" applyBorder="1" applyAlignment="1" applyProtection="1">
      <alignment wrapText="1"/>
    </xf>
    <xf numFmtId="0" fontId="20" fillId="7" borderId="69" xfId="15" applyFont="1" applyFill="1" applyBorder="1" applyAlignment="1" applyProtection="1">
      <alignment horizontal="center"/>
    </xf>
    <xf numFmtId="9" fontId="9" fillId="7" borderId="15" xfId="10" applyFont="1" applyFill="1" applyBorder="1" applyProtection="1"/>
    <xf numFmtId="0" fontId="20" fillId="7" borderId="8" xfId="15" applyFont="1" applyFill="1" applyBorder="1" applyAlignment="1" applyProtection="1">
      <alignment wrapText="1"/>
    </xf>
    <xf numFmtId="0" fontId="9" fillId="7" borderId="11" xfId="15" applyFont="1" applyFill="1" applyBorder="1" applyProtection="1"/>
    <xf numFmtId="0" fontId="9" fillId="7" borderId="17" xfId="15" applyFill="1" applyBorder="1" applyProtection="1"/>
    <xf numFmtId="0" fontId="52" fillId="7" borderId="0" xfId="0" applyFont="1" applyFill="1" applyBorder="1" applyAlignment="1" applyProtection="1">
      <alignment wrapText="1"/>
    </xf>
    <xf numFmtId="0" fontId="9" fillId="7" borderId="0" xfId="15" applyFont="1" applyFill="1" applyBorder="1" applyAlignment="1" applyProtection="1">
      <alignment horizontal="center" wrapText="1"/>
    </xf>
    <xf numFmtId="0" fontId="14" fillId="7" borderId="0" xfId="5" applyFill="1" applyBorder="1" applyProtection="1"/>
    <xf numFmtId="176" fontId="44" fillId="0" borderId="8" xfId="15" applyNumberFormat="1" applyFont="1" applyFill="1" applyBorder="1" applyProtection="1"/>
    <xf numFmtId="176" fontId="44" fillId="7" borderId="5" xfId="5" applyNumberFormat="1" applyFont="1" applyFill="1" applyBorder="1" applyProtection="1"/>
    <xf numFmtId="176" fontId="44" fillId="7" borderId="6" xfId="5" applyNumberFormat="1" applyFont="1" applyFill="1" applyBorder="1" applyProtection="1"/>
    <xf numFmtId="0" fontId="9" fillId="7" borderId="15" xfId="15" applyFont="1" applyFill="1" applyBorder="1" applyAlignment="1" applyProtection="1">
      <alignment horizontal="center" wrapText="1"/>
    </xf>
    <xf numFmtId="0" fontId="20" fillId="7" borderId="63" xfId="5" applyFont="1" applyFill="1" applyBorder="1" applyAlignment="1" applyProtection="1">
      <alignment horizontal="center"/>
    </xf>
    <xf numFmtId="176" fontId="44" fillId="10" borderId="19" xfId="5" applyNumberFormat="1" applyFont="1" applyFill="1" applyBorder="1" applyProtection="1">
      <protection locked="0"/>
    </xf>
    <xf numFmtId="171" fontId="9" fillId="5" borderId="59" xfId="0" applyNumberFormat="1" applyFont="1" applyFill="1" applyBorder="1" applyProtection="1"/>
    <xf numFmtId="173" fontId="20" fillId="4" borderId="19" xfId="0" applyNumberFormat="1" applyFont="1" applyFill="1" applyBorder="1" applyAlignment="1" applyProtection="1">
      <alignment horizontal="right" vertical="top" wrapText="1"/>
      <protection locked="0"/>
    </xf>
    <xf numFmtId="176" fontId="44" fillId="7" borderId="0" xfId="15" applyNumberFormat="1" applyFont="1" applyFill="1" applyBorder="1" applyProtection="1"/>
    <xf numFmtId="0" fontId="9" fillId="10" borderId="19" xfId="15" applyFill="1" applyBorder="1" applyProtection="1">
      <protection locked="0"/>
    </xf>
    <xf numFmtId="9" fontId="9" fillId="10" borderId="58" xfId="10" applyFont="1" applyFill="1" applyBorder="1" applyProtection="1">
      <protection locked="0"/>
    </xf>
    <xf numFmtId="0" fontId="9" fillId="7" borderId="0" xfId="15" applyFont="1" applyFill="1" applyBorder="1" applyProtection="1"/>
    <xf numFmtId="0" fontId="9" fillId="7" borderId="0" xfId="15" applyFill="1" applyBorder="1" applyProtection="1"/>
    <xf numFmtId="176" fontId="44" fillId="10" borderId="19" xfId="15" applyNumberFormat="1" applyFont="1" applyFill="1" applyBorder="1" applyProtection="1">
      <protection locked="0"/>
    </xf>
    <xf numFmtId="0" fontId="20" fillId="0" borderId="33" xfId="0" applyFont="1" applyFill="1" applyBorder="1" applyAlignment="1" applyProtection="1">
      <alignment horizontal="left" wrapText="1" indent="1"/>
    </xf>
    <xf numFmtId="171" fontId="9" fillId="12" borderId="45" xfId="0" applyNumberFormat="1" applyFont="1" applyFill="1" applyBorder="1" applyProtection="1"/>
    <xf numFmtId="0" fontId="19" fillId="0" borderId="19" xfId="0" applyFont="1" applyBorder="1" applyAlignment="1" applyProtection="1">
      <alignment horizontal="center" vertical="top" wrapText="1"/>
    </xf>
    <xf numFmtId="171" fontId="9" fillId="12" borderId="30" xfId="0" applyNumberFormat="1" applyFont="1" applyFill="1" applyBorder="1" applyProtection="1"/>
    <xf numFmtId="0" fontId="20" fillId="7" borderId="8" xfId="15" applyFont="1" applyFill="1" applyBorder="1" applyProtection="1"/>
    <xf numFmtId="0" fontId="10" fillId="0" borderId="3" xfId="0" applyFont="1" applyBorder="1" applyAlignment="1" applyProtection="1">
      <alignment horizontal="center" vertical="center" wrapText="1"/>
    </xf>
    <xf numFmtId="173" fontId="19" fillId="3" borderId="86" xfId="0" applyNumberFormat="1" applyFont="1" applyFill="1" applyBorder="1" applyAlignment="1" applyProtection="1">
      <alignment horizontal="right" vertical="center" wrapText="1"/>
    </xf>
    <xf numFmtId="0" fontId="20" fillId="0" borderId="38" xfId="0" applyFont="1" applyFill="1" applyBorder="1" applyAlignment="1" applyProtection="1">
      <alignment horizontal="center" vertical="center" wrapText="1"/>
    </xf>
    <xf numFmtId="177" fontId="20" fillId="7" borderId="0" xfId="15" applyNumberFormat="1" applyFont="1" applyFill="1" applyBorder="1" applyProtection="1"/>
    <xf numFmtId="0" fontId="14" fillId="7" borderId="8" xfId="5" applyFill="1" applyBorder="1" applyProtection="1"/>
    <xf numFmtId="0" fontId="20" fillId="7" borderId="8" xfId="15" quotePrefix="1" applyFont="1" applyFill="1" applyBorder="1" applyAlignment="1" applyProtection="1">
      <alignment wrapText="1"/>
    </xf>
    <xf numFmtId="0" fontId="20" fillId="7" borderId="69" xfId="15" applyFont="1" applyFill="1" applyBorder="1" applyProtection="1"/>
    <xf numFmtId="0" fontId="28" fillId="0" borderId="3" xfId="7" applyFont="1" applyBorder="1" applyAlignment="1">
      <alignment vertical="top" wrapText="1"/>
    </xf>
    <xf numFmtId="173" fontId="10" fillId="3" borderId="84" xfId="0" applyNumberFormat="1" applyFont="1" applyFill="1" applyBorder="1" applyAlignment="1" applyProtection="1">
      <alignment vertical="center"/>
    </xf>
    <xf numFmtId="9" fontId="9" fillId="5" borderId="19" xfId="10" applyNumberFormat="1" applyFont="1" applyFill="1" applyBorder="1" applyProtection="1"/>
    <xf numFmtId="9" fontId="14" fillId="12" borderId="68" xfId="0" applyNumberFormat="1" applyFont="1" applyFill="1" applyBorder="1" applyProtection="1"/>
    <xf numFmtId="9" fontId="14" fillId="12" borderId="70" xfId="0" applyNumberFormat="1" applyFont="1" applyFill="1" applyBorder="1" applyProtection="1"/>
    <xf numFmtId="9" fontId="9" fillId="5" borderId="1" xfId="10" applyNumberFormat="1" applyFont="1" applyFill="1" applyBorder="1" applyProtection="1"/>
    <xf numFmtId="9" fontId="14" fillId="12" borderId="68" xfId="10" applyNumberFormat="1" applyFont="1" applyFill="1" applyBorder="1" applyProtection="1"/>
    <xf numFmtId="9" fontId="14" fillId="12" borderId="70" xfId="10" applyNumberFormat="1" applyFont="1" applyFill="1" applyBorder="1" applyProtection="1"/>
    <xf numFmtId="9" fontId="9" fillId="12" borderId="4" xfId="10" applyNumberFormat="1" applyFont="1" applyFill="1" applyBorder="1" applyProtection="1"/>
    <xf numFmtId="9" fontId="9" fillId="12" borderId="27" xfId="10" applyNumberFormat="1" applyFont="1" applyFill="1" applyBorder="1" applyProtection="1"/>
    <xf numFmtId="9" fontId="14" fillId="12" borderId="81" xfId="10" applyNumberFormat="1" applyFont="1" applyFill="1" applyBorder="1" applyProtection="1"/>
    <xf numFmtId="9" fontId="10" fillId="5" borderId="44" xfId="10" applyNumberFormat="1" applyFont="1" applyFill="1" applyBorder="1" applyProtection="1"/>
    <xf numFmtId="9" fontId="14" fillId="5" borderId="47" xfId="10" applyNumberFormat="1" applyFont="1" applyFill="1" applyBorder="1" applyProtection="1"/>
    <xf numFmtId="9" fontId="14" fillId="5" borderId="30" xfId="10" applyNumberFormat="1" applyFont="1" applyFill="1" applyBorder="1" applyProtection="1"/>
    <xf numFmtId="9" fontId="14" fillId="12" borderId="68" xfId="10" applyNumberFormat="1" applyFont="1" applyFill="1" applyBorder="1" applyAlignment="1" applyProtection="1">
      <alignment horizontal="left"/>
    </xf>
    <xf numFmtId="9" fontId="14" fillId="12" borderId="70" xfId="10" applyNumberFormat="1" applyFont="1" applyFill="1" applyBorder="1" applyAlignment="1" applyProtection="1">
      <alignment horizontal="left"/>
    </xf>
    <xf numFmtId="9" fontId="14" fillId="12" borderId="88" xfId="10" applyNumberFormat="1" applyFont="1" applyFill="1" applyBorder="1" applyAlignment="1" applyProtection="1">
      <alignment horizontal="left"/>
    </xf>
    <xf numFmtId="9" fontId="10" fillId="5" borderId="87" xfId="10" applyNumberFormat="1" applyFont="1" applyFill="1" applyBorder="1" applyProtection="1"/>
    <xf numFmtId="0" fontId="55" fillId="12" borderId="0" xfId="5" applyFont="1" applyFill="1" applyBorder="1" applyAlignment="1" applyProtection="1">
      <alignment horizontal="center" wrapText="1"/>
    </xf>
    <xf numFmtId="173" fontId="19" fillId="7" borderId="0" xfId="0" applyNumberFormat="1" applyFont="1" applyFill="1" applyBorder="1" applyAlignment="1" applyProtection="1">
      <alignment horizontal="right" vertical="top" wrapText="1"/>
    </xf>
    <xf numFmtId="176" fontId="20" fillId="7" borderId="11" xfId="5" applyNumberFormat="1" applyFont="1" applyFill="1" applyBorder="1" applyProtection="1"/>
    <xf numFmtId="169" fontId="20" fillId="12" borderId="147" xfId="15" applyNumberFormat="1" applyFont="1" applyFill="1" applyBorder="1" applyProtection="1"/>
    <xf numFmtId="176" fontId="19" fillId="5" borderId="1" xfId="0" applyNumberFormat="1" applyFont="1" applyFill="1" applyBorder="1" applyAlignment="1" applyProtection="1">
      <alignment horizontal="right" vertical="top" wrapText="1"/>
    </xf>
    <xf numFmtId="169" fontId="20" fillId="7" borderId="0" xfId="15" applyNumberFormat="1" applyFont="1" applyFill="1" applyBorder="1" applyAlignment="1" applyProtection="1">
      <alignment horizontal="center" wrapText="1"/>
    </xf>
    <xf numFmtId="177" fontId="20" fillId="10" borderId="3" xfId="15" applyNumberFormat="1" applyFont="1" applyFill="1" applyBorder="1" applyProtection="1">
      <protection locked="0"/>
    </xf>
    <xf numFmtId="176" fontId="20" fillId="7" borderId="0" xfId="15" applyNumberFormat="1" applyFont="1" applyFill="1" applyBorder="1" applyProtection="1"/>
    <xf numFmtId="169" fontId="20" fillId="7" borderId="11" xfId="15" applyNumberFormat="1" applyFont="1" applyFill="1" applyBorder="1" applyProtection="1"/>
    <xf numFmtId="169" fontId="20" fillId="12" borderId="63" xfId="15" applyNumberFormat="1" applyFont="1" applyFill="1" applyBorder="1" applyProtection="1"/>
    <xf numFmtId="173" fontId="19" fillId="7" borderId="69" xfId="0" applyNumberFormat="1" applyFont="1" applyFill="1" applyBorder="1" applyAlignment="1" applyProtection="1">
      <alignment horizontal="right" vertical="top" wrapText="1"/>
    </xf>
    <xf numFmtId="176" fontId="20" fillId="10" borderId="113" xfId="15" applyNumberFormat="1" applyFont="1" applyFill="1" applyBorder="1" applyProtection="1">
      <protection locked="0"/>
    </xf>
    <xf numFmtId="176" fontId="20" fillId="7" borderId="71" xfId="5" applyNumberFormat="1" applyFont="1" applyFill="1" applyBorder="1" applyProtection="1"/>
    <xf numFmtId="172" fontId="10" fillId="0" borderId="0" xfId="0" applyNumberFormat="1" applyFont="1" applyFill="1" applyBorder="1" applyAlignment="1" applyProtection="1">
      <alignment horizontal="center"/>
    </xf>
    <xf numFmtId="177" fontId="19" fillId="0" borderId="0" xfId="0" applyNumberFormat="1" applyFont="1" applyFill="1" applyBorder="1" applyAlignment="1" applyProtection="1">
      <alignment horizontal="right" vertical="top" wrapText="1"/>
    </xf>
    <xf numFmtId="173" fontId="19" fillId="12" borderId="113" xfId="0" applyNumberFormat="1" applyFont="1" applyFill="1" applyBorder="1" applyAlignment="1" applyProtection="1">
      <alignment horizontal="right" vertical="top" wrapText="1"/>
    </xf>
    <xf numFmtId="173" fontId="19" fillId="7" borderId="113" xfId="0" applyNumberFormat="1" applyFont="1" applyFill="1" applyBorder="1" applyAlignment="1" applyProtection="1">
      <alignment horizontal="right" vertical="top" wrapText="1"/>
    </xf>
    <xf numFmtId="169" fontId="64" fillId="7" borderId="73" xfId="15" applyNumberFormat="1" applyFont="1" applyFill="1" applyBorder="1" applyProtection="1"/>
    <xf numFmtId="169" fontId="64" fillId="7" borderId="110" xfId="15" applyNumberFormat="1" applyFont="1" applyFill="1" applyBorder="1" applyProtection="1"/>
    <xf numFmtId="0" fontId="9" fillId="7" borderId="110" xfId="15" applyFont="1" applyFill="1" applyBorder="1" applyProtection="1"/>
    <xf numFmtId="0" fontId="9" fillId="7" borderId="110" xfId="15" applyFill="1" applyBorder="1" applyProtection="1"/>
    <xf numFmtId="0" fontId="9" fillId="7" borderId="72" xfId="15" applyFill="1" applyBorder="1" applyProtection="1"/>
    <xf numFmtId="0" fontId="19" fillId="7" borderId="21" xfId="5" applyFont="1" applyFill="1" applyBorder="1" applyAlignment="1" applyProtection="1">
      <alignment horizontal="center" vertical="center" wrapText="1"/>
    </xf>
    <xf numFmtId="0" fontId="19" fillId="7" borderId="22" xfId="5" applyFont="1" applyFill="1" applyBorder="1" applyAlignment="1" applyProtection="1">
      <alignment horizontal="center" vertical="center" wrapText="1"/>
    </xf>
    <xf numFmtId="169" fontId="20" fillId="12" borderId="111" xfId="15" applyNumberFormat="1" applyFont="1" applyFill="1" applyBorder="1" applyAlignment="1" applyProtection="1">
      <alignment horizontal="center" vertical="center" wrapText="1"/>
    </xf>
    <xf numFmtId="169" fontId="20" fillId="12" borderId="27" xfId="15" applyNumberFormat="1" applyFont="1" applyFill="1" applyBorder="1" applyAlignment="1" applyProtection="1">
      <alignment horizontal="center" vertical="center" wrapText="1"/>
    </xf>
    <xf numFmtId="0" fontId="9" fillId="12" borderId="45" xfId="15" applyFont="1" applyFill="1" applyBorder="1" applyAlignment="1" applyProtection="1">
      <alignment horizontal="center" vertical="center" wrapText="1"/>
    </xf>
    <xf numFmtId="0" fontId="9" fillId="12" borderId="19" xfId="15" applyFont="1" applyFill="1" applyBorder="1" applyAlignment="1" applyProtection="1">
      <alignment horizontal="center" vertical="center" wrapText="1"/>
    </xf>
    <xf numFmtId="0" fontId="9" fillId="12" borderId="58" xfId="15" applyFont="1" applyFill="1" applyBorder="1" applyAlignment="1" applyProtection="1">
      <alignment horizontal="center" vertical="center" wrapText="1"/>
    </xf>
    <xf numFmtId="0" fontId="51" fillId="12" borderId="21" xfId="0" applyFont="1" applyFill="1" applyBorder="1" applyAlignment="1" applyProtection="1">
      <alignment vertical="center"/>
    </xf>
    <xf numFmtId="0" fontId="19" fillId="12" borderId="111" xfId="5" applyFont="1" applyFill="1" applyBorder="1" applyAlignment="1" applyProtection="1">
      <alignment horizontal="center" vertical="center"/>
    </xf>
    <xf numFmtId="0" fontId="19" fillId="12" borderId="43" xfId="5" applyFont="1" applyFill="1" applyBorder="1" applyAlignment="1" applyProtection="1">
      <alignment horizontal="center" vertical="center" wrapText="1"/>
    </xf>
    <xf numFmtId="0" fontId="19" fillId="12" borderId="45" xfId="5" applyFont="1" applyFill="1" applyBorder="1" applyAlignment="1" applyProtection="1">
      <alignment horizontal="center" vertical="center" wrapText="1"/>
    </xf>
    <xf numFmtId="176" fontId="19" fillId="12" borderId="119" xfId="5" applyNumberFormat="1" applyFont="1" applyFill="1" applyBorder="1" applyAlignment="1" applyProtection="1">
      <alignment horizontal="center" vertical="center" wrapText="1"/>
    </xf>
    <xf numFmtId="171" fontId="9" fillId="4" borderId="91" xfId="0" applyNumberFormat="1" applyFont="1" applyFill="1" applyBorder="1" applyProtection="1">
      <protection locked="0"/>
    </xf>
    <xf numFmtId="0" fontId="10" fillId="0" borderId="19" xfId="0" applyFont="1" applyBorder="1" applyAlignment="1" applyProtection="1">
      <alignment horizontal="center" vertical="center"/>
    </xf>
    <xf numFmtId="171" fontId="9" fillId="4" borderId="79" xfId="0" applyNumberFormat="1" applyFont="1" applyFill="1" applyBorder="1" applyProtection="1">
      <protection locked="0"/>
    </xf>
    <xf numFmtId="171" fontId="9" fillId="0" borderId="79" xfId="0" applyNumberFormat="1" applyFont="1" applyFill="1" applyBorder="1" applyProtection="1"/>
    <xf numFmtId="37" fontId="32" fillId="0" borderId="0" xfId="9" applyNumberFormat="1" applyFont="1" applyAlignment="1" applyProtection="1"/>
    <xf numFmtId="37" fontId="14" fillId="0" borderId="0" xfId="8" applyNumberFormat="1" applyFont="1" applyBorder="1" applyAlignment="1" applyProtection="1">
      <alignment horizontal="left" wrapText="1"/>
    </xf>
    <xf numFmtId="0" fontId="10" fillId="0" borderId="43" xfId="0" applyFont="1" applyFill="1" applyBorder="1" applyAlignment="1" applyProtection="1">
      <alignment horizontal="center" vertical="center" wrapText="1"/>
    </xf>
    <xf numFmtId="0" fontId="20" fillId="0" borderId="0" xfId="0" applyFont="1" applyBorder="1" applyAlignment="1" applyProtection="1">
      <alignment horizontal="left" vertical="top" wrapText="1"/>
    </xf>
    <xf numFmtId="0" fontId="10" fillId="0" borderId="0" xfId="0" applyFont="1" applyBorder="1" applyAlignment="1" applyProtection="1">
      <alignment horizontal="left" vertical="top" wrapText="1"/>
    </xf>
    <xf numFmtId="0" fontId="19" fillId="0" borderId="2" xfId="0" applyFont="1" applyBorder="1" applyAlignment="1" applyProtection="1">
      <alignment horizontal="center" vertical="top" wrapText="1"/>
    </xf>
    <xf numFmtId="0" fontId="56" fillId="7" borderId="0" xfId="0" applyFont="1" applyFill="1" applyAlignment="1" applyProtection="1">
      <alignment horizontal="left" vertical="top" wrapText="1"/>
    </xf>
    <xf numFmtId="0" fontId="50" fillId="0" borderId="0" xfId="0" applyFont="1" applyAlignment="1" applyProtection="1">
      <alignment horizontal="left" wrapText="1"/>
    </xf>
    <xf numFmtId="0" fontId="0" fillId="0" borderId="0" xfId="0" applyAlignment="1" applyProtection="1"/>
    <xf numFmtId="0" fontId="9" fillId="0" borderId="0" xfId="0" applyFont="1" applyAlignment="1" applyProtection="1">
      <alignment horizontal="left" wrapText="1"/>
    </xf>
    <xf numFmtId="0" fontId="20" fillId="0" borderId="0" xfId="0" applyFont="1" applyFill="1" applyAlignment="1" applyProtection="1">
      <alignment horizontal="left" wrapText="1"/>
    </xf>
    <xf numFmtId="0" fontId="9" fillId="0" borderId="0" xfId="0" applyFont="1" applyAlignment="1" applyProtection="1">
      <alignment horizontal="left" vertical="top" wrapText="1"/>
    </xf>
    <xf numFmtId="0" fontId="10" fillId="0" borderId="0" xfId="0" applyFont="1" applyFill="1" applyAlignment="1" applyProtection="1">
      <alignment horizontal="center"/>
    </xf>
    <xf numFmtId="0" fontId="9" fillId="0" borderId="0" xfId="0" applyFont="1" applyFill="1" applyAlignment="1" applyProtection="1">
      <alignment horizontal="left"/>
    </xf>
    <xf numFmtId="0" fontId="17" fillId="0" borderId="0" xfId="0" applyFont="1" applyFill="1" applyAlignment="1" applyProtection="1">
      <alignment horizontal="left"/>
    </xf>
    <xf numFmtId="0" fontId="12" fillId="0" borderId="0" xfId="0" applyFont="1" applyAlignment="1" applyProtection="1">
      <alignment horizontal="center"/>
    </xf>
    <xf numFmtId="0" fontId="10" fillId="2" borderId="0" xfId="0" applyFont="1" applyFill="1" applyBorder="1" applyAlignment="1" applyProtection="1">
      <alignment horizontal="left" vertical="top" wrapText="1"/>
    </xf>
    <xf numFmtId="0" fontId="17" fillId="0" borderId="0" xfId="0" applyFont="1" applyAlignment="1" applyProtection="1">
      <alignment horizontal="left" vertical="top" wrapText="1"/>
    </xf>
    <xf numFmtId="0" fontId="9" fillId="2" borderId="0" xfId="0" applyFont="1" applyFill="1" applyAlignment="1" applyProtection="1">
      <alignment horizontal="left" vertical="top" wrapText="1"/>
    </xf>
    <xf numFmtId="0" fontId="17" fillId="2" borderId="0" xfId="0" applyFont="1" applyFill="1" applyAlignment="1" applyProtection="1">
      <alignment horizontal="left" vertical="top" wrapText="1"/>
    </xf>
    <xf numFmtId="37" fontId="17" fillId="2" borderId="0" xfId="0" applyNumberFormat="1" applyFont="1" applyFill="1" applyAlignment="1" applyProtection="1">
      <alignment horizontal="left" vertical="top" wrapText="1"/>
    </xf>
    <xf numFmtId="37" fontId="14" fillId="2" borderId="0" xfId="0" applyNumberFormat="1" applyFont="1" applyFill="1" applyAlignment="1" applyProtection="1">
      <alignment horizontal="left" vertical="top" wrapText="1"/>
    </xf>
    <xf numFmtId="0" fontId="17" fillId="0" borderId="0" xfId="0" applyFont="1" applyAlignment="1" applyProtection="1">
      <alignment horizontal="left" wrapText="1"/>
    </xf>
    <xf numFmtId="37" fontId="14" fillId="2" borderId="0" xfId="0" applyNumberFormat="1" applyFont="1" applyFill="1" applyAlignment="1" applyProtection="1">
      <alignment horizontal="left" wrapText="1"/>
    </xf>
    <xf numFmtId="0" fontId="10" fillId="2" borderId="48" xfId="0" applyFont="1" applyFill="1" applyBorder="1" applyAlignment="1" applyProtection="1">
      <alignment horizontal="center"/>
    </xf>
    <xf numFmtId="37" fontId="14" fillId="2" borderId="0" xfId="0" quotePrefix="1" applyNumberFormat="1" applyFont="1" applyFill="1" applyAlignment="1" applyProtection="1">
      <alignment horizontal="left" vertical="top" wrapText="1"/>
    </xf>
    <xf numFmtId="0" fontId="9" fillId="2" borderId="0" xfId="0" applyFont="1" applyFill="1" applyAlignment="1" applyProtection="1">
      <alignment horizontal="left"/>
    </xf>
    <xf numFmtId="0" fontId="17" fillId="2" borderId="0" xfId="0" applyFont="1" applyFill="1" applyAlignment="1" applyProtection="1">
      <alignment horizontal="left"/>
    </xf>
    <xf numFmtId="0" fontId="20" fillId="0" borderId="0" xfId="0" applyFont="1" applyFill="1" applyBorder="1" applyAlignment="1" applyProtection="1">
      <alignment horizontal="left" vertical="center" wrapText="1"/>
    </xf>
    <xf numFmtId="0" fontId="9" fillId="7" borderId="0" xfId="5" quotePrefix="1" applyFont="1" applyFill="1" applyAlignment="1" applyProtection="1">
      <alignment horizontal="left" wrapText="1"/>
    </xf>
    <xf numFmtId="0" fontId="10" fillId="0" borderId="72" xfId="0" applyFont="1" applyBorder="1" applyAlignment="1" applyProtection="1">
      <alignment horizontal="center" vertical="center" wrapText="1"/>
    </xf>
    <xf numFmtId="167" fontId="14" fillId="0" borderId="0" xfId="9" applyNumberFormat="1" applyFont="1" applyAlignment="1" applyProtection="1"/>
    <xf numFmtId="174" fontId="14" fillId="0" borderId="0" xfId="9" applyNumberFormat="1" applyFont="1" applyBorder="1" applyAlignment="1" applyProtection="1"/>
    <xf numFmtId="174" fontId="14" fillId="0" borderId="11" xfId="9" applyNumberFormat="1" applyFont="1" applyFill="1" applyBorder="1" applyAlignment="1" applyProtection="1"/>
    <xf numFmtId="37" fontId="14" fillId="0" borderId="0" xfId="9" applyNumberFormat="1" applyFont="1" applyBorder="1" applyAlignment="1" applyProtection="1"/>
    <xf numFmtId="37" fontId="9" fillId="0" borderId="0" xfId="9" applyNumberFormat="1" applyFont="1" applyBorder="1" applyAlignment="1" applyProtection="1"/>
    <xf numFmtId="167" fontId="9" fillId="0" borderId="0" xfId="9" applyNumberFormat="1" applyFont="1" applyAlignment="1" applyProtection="1"/>
    <xf numFmtId="167" fontId="9" fillId="0" borderId="22" xfId="9" applyNumberFormat="1" applyFont="1" applyBorder="1" applyAlignment="1" applyProtection="1"/>
    <xf numFmtId="167" fontId="9" fillId="0" borderId="0" xfId="9" applyNumberFormat="1" applyFont="1" applyBorder="1" applyAlignment="1" applyProtection="1"/>
    <xf numFmtId="167" fontId="14" fillId="0" borderId="12" xfId="9" applyNumberFormat="1" applyFont="1" applyBorder="1" applyAlignment="1" applyProtection="1"/>
    <xf numFmtId="37" fontId="14" fillId="0" borderId="13" xfId="9" applyNumberFormat="1" applyFont="1" applyBorder="1" applyAlignment="1" applyProtection="1"/>
    <xf numFmtId="37" fontId="14" fillId="0" borderId="14" xfId="9" applyNumberFormat="1" applyFont="1" applyBorder="1" applyAlignment="1" applyProtection="1"/>
    <xf numFmtId="37" fontId="9" fillId="0" borderId="0" xfId="9" applyNumberFormat="1" applyFont="1" applyAlignment="1" applyProtection="1">
      <alignment horizontal="right"/>
    </xf>
    <xf numFmtId="167" fontId="14" fillId="0" borderId="14" xfId="9" applyNumberFormat="1" applyFont="1" applyBorder="1" applyAlignment="1" applyProtection="1"/>
    <xf numFmtId="37" fontId="14" fillId="0" borderId="0" xfId="9" applyNumberFormat="1" applyFont="1" applyAlignment="1" applyProtection="1">
      <alignment horizontal="right"/>
    </xf>
    <xf numFmtId="37" fontId="14" fillId="0" borderId="137" xfId="9" applyNumberFormat="1" applyFont="1" applyBorder="1" applyAlignment="1" applyProtection="1"/>
    <xf numFmtId="167" fontId="14" fillId="0" borderId="14" xfId="9" applyNumberFormat="1" applyFont="1" applyBorder="1" applyAlignment="1" applyProtection="1">
      <alignment horizontal="centerContinuous"/>
    </xf>
    <xf numFmtId="167" fontId="14" fillId="0" borderId="0" xfId="9" applyNumberFormat="1" applyFont="1" applyAlignment="1" applyProtection="1">
      <alignment horizontal="center"/>
    </xf>
    <xf numFmtId="167" fontId="14" fillId="0" borderId="0" xfId="8" applyNumberFormat="1" applyFont="1" applyAlignment="1" applyProtection="1"/>
    <xf numFmtId="37" fontId="50" fillId="0" borderId="8" xfId="8" applyNumberFormat="1" applyFont="1" applyBorder="1" applyAlignment="1" applyProtection="1"/>
    <xf numFmtId="167" fontId="14" fillId="0" borderId="5" xfId="8" applyNumberFormat="1" applyFont="1" applyBorder="1" applyAlignment="1" applyProtection="1"/>
    <xf numFmtId="167" fontId="14" fillId="0" borderId="6" xfId="8" applyNumberFormat="1" applyFont="1" applyBorder="1" applyAlignment="1" applyProtection="1"/>
    <xf numFmtId="167" fontId="14" fillId="0" borderId="8" xfId="8" applyNumberFormat="1" applyFont="1" applyBorder="1" applyAlignment="1" applyProtection="1"/>
    <xf numFmtId="167" fontId="14" fillId="0" borderId="0" xfId="8" applyNumberFormat="1" applyFont="1" applyBorder="1" applyAlignment="1" applyProtection="1"/>
    <xf numFmtId="167" fontId="9" fillId="0" borderId="0" xfId="8" applyNumberFormat="1" applyFont="1" applyBorder="1" applyAlignment="1" applyProtection="1"/>
    <xf numFmtId="37" fontId="14" fillId="0" borderId="0" xfId="8" applyNumberFormat="1" applyFont="1" applyBorder="1" applyAlignment="1" applyProtection="1">
      <alignment horizontal="right"/>
    </xf>
    <xf numFmtId="167" fontId="14" fillId="0" borderId="8" xfId="8" applyNumberFormat="1" applyFont="1" applyBorder="1" applyAlignment="1" applyProtection="1">
      <alignment horizontal="centerContinuous"/>
    </xf>
    <xf numFmtId="37" fontId="14" fillId="0" borderId="0" xfId="8" applyNumberFormat="1" applyFont="1" applyBorder="1" applyAlignment="1" applyProtection="1">
      <alignment horizontal="centerContinuous"/>
    </xf>
    <xf numFmtId="167" fontId="14" fillId="0" borderId="10" xfId="8" applyNumberFormat="1" applyFont="1" applyBorder="1" applyAlignment="1" applyProtection="1"/>
    <xf numFmtId="167" fontId="14" fillId="0" borderId="11" xfId="8" applyNumberFormat="1" applyFont="1" applyBorder="1" applyAlignment="1" applyProtection="1">
      <alignment horizontal="centerContinuous"/>
    </xf>
    <xf numFmtId="37" fontId="14" fillId="0" borderId="11" xfId="8" applyNumberFormat="1" applyFont="1" applyBorder="1" applyAlignment="1" applyProtection="1">
      <alignment horizontal="centerContinuous"/>
    </xf>
    <xf numFmtId="167" fontId="10" fillId="0" borderId="0" xfId="8" applyNumberFormat="1" applyFont="1" applyAlignment="1" applyProtection="1"/>
    <xf numFmtId="37" fontId="10" fillId="0" borderId="0" xfId="0" applyNumberFormat="1" applyFont="1" applyAlignment="1" applyProtection="1"/>
    <xf numFmtId="37" fontId="14" fillId="0" borderId="0" xfId="8" applyNumberFormat="1" applyFont="1" applyFill="1" applyBorder="1" applyAlignment="1" applyProtection="1"/>
    <xf numFmtId="0" fontId="21" fillId="0" borderId="0" xfId="0" applyFont="1" applyProtection="1"/>
    <xf numFmtId="167" fontId="14" fillId="0" borderId="7" xfId="8" applyNumberFormat="1" applyFont="1" applyBorder="1" applyAlignment="1" applyProtection="1"/>
    <xf numFmtId="167" fontId="14" fillId="0" borderId="15" xfId="8" applyNumberFormat="1" applyFont="1" applyBorder="1" applyAlignment="1" applyProtection="1"/>
    <xf numFmtId="167" fontId="14" fillId="0" borderId="17" xfId="8" applyNumberFormat="1" applyFont="1" applyBorder="1" applyAlignment="1" applyProtection="1">
      <alignment horizontal="centerContinuous"/>
    </xf>
    <xf numFmtId="0" fontId="14" fillId="0" borderId="11" xfId="0" applyFont="1" applyFill="1" applyBorder="1" applyProtection="1"/>
    <xf numFmtId="9" fontId="14" fillId="0" borderId="0" xfId="10" applyFont="1" applyFill="1" applyProtection="1"/>
    <xf numFmtId="9" fontId="14" fillId="0" borderId="0" xfId="0" applyNumberFormat="1" applyFont="1" applyFill="1" applyProtection="1"/>
    <xf numFmtId="171" fontId="10" fillId="0" borderId="0" xfId="0" applyNumberFormat="1" applyFont="1" applyFill="1" applyAlignment="1" applyProtection="1"/>
    <xf numFmtId="0" fontId="19" fillId="0" borderId="0" xfId="0" applyFont="1" applyFill="1" applyAlignment="1" applyProtection="1"/>
    <xf numFmtId="0" fontId="10" fillId="2" borderId="0" xfId="0" applyFont="1" applyFill="1" applyBorder="1" applyAlignment="1" applyProtection="1">
      <alignment wrapText="1"/>
    </xf>
    <xf numFmtId="41" fontId="10" fillId="2" borderId="0" xfId="0" applyNumberFormat="1" applyFont="1" applyFill="1" applyBorder="1" applyProtection="1"/>
    <xf numFmtId="0" fontId="14" fillId="0" borderId="0" xfId="0" applyFont="1" applyFill="1" applyAlignment="1" applyProtection="1">
      <alignment vertical="center"/>
    </xf>
    <xf numFmtId="166" fontId="20" fillId="0" borderId="0" xfId="0" applyNumberFormat="1" applyFont="1" applyBorder="1" applyAlignment="1" applyProtection="1">
      <alignment horizontal="center" vertical="top" wrapText="1"/>
    </xf>
    <xf numFmtId="0" fontId="50" fillId="0" borderId="0" xfId="0" applyFont="1" applyAlignment="1" applyProtection="1">
      <alignment horizontal="left" vertical="top" wrapText="1"/>
    </xf>
    <xf numFmtId="0" fontId="30" fillId="0" borderId="0" xfId="0" applyFont="1" applyFill="1" applyProtection="1"/>
    <xf numFmtId="0" fontId="31" fillId="0" borderId="0" xfId="0" applyFont="1" applyFill="1" applyProtection="1"/>
    <xf numFmtId="0" fontId="20" fillId="0" borderId="0" xfId="0" applyFont="1" applyFill="1" applyProtection="1"/>
    <xf numFmtId="166" fontId="11" fillId="0" borderId="0" xfId="1" applyNumberFormat="1" applyFont="1" applyFill="1" applyProtection="1"/>
    <xf numFmtId="9" fontId="14" fillId="0" borderId="0" xfId="0" applyNumberFormat="1" applyFont="1" applyFill="1" applyAlignment="1" applyProtection="1">
      <alignment horizontal="left"/>
    </xf>
    <xf numFmtId="0" fontId="19" fillId="0" borderId="0" xfId="0" applyFont="1" applyBorder="1" applyAlignment="1" applyProtection="1">
      <alignment vertical="top" wrapText="1"/>
    </xf>
    <xf numFmtId="0" fontId="10" fillId="0" borderId="0" xfId="0" applyFont="1" applyBorder="1" applyAlignment="1" applyProtection="1">
      <alignment vertical="top" wrapText="1"/>
    </xf>
    <xf numFmtId="0" fontId="14" fillId="0" borderId="0" xfId="0" applyFont="1" applyFill="1" applyBorder="1" applyProtection="1"/>
    <xf numFmtId="37" fontId="14" fillId="0" borderId="0" xfId="0" applyNumberFormat="1" applyFont="1" applyProtection="1"/>
    <xf numFmtId="0" fontId="35" fillId="0" borderId="0" xfId="0" applyFont="1" applyProtection="1"/>
    <xf numFmtId="0" fontId="9" fillId="0" borderId="0" xfId="0" applyFont="1" applyBorder="1" applyAlignment="1" applyProtection="1">
      <alignment horizontal="left" wrapText="1"/>
    </xf>
    <xf numFmtId="37" fontId="0" fillId="0" borderId="0" xfId="0" applyNumberFormat="1" applyProtection="1"/>
    <xf numFmtId="0" fontId="0" fillId="0" borderId="0" xfId="0" applyFill="1" applyBorder="1" applyProtection="1"/>
    <xf numFmtId="0" fontId="9" fillId="0" borderId="0" xfId="0" quotePrefix="1" applyFont="1" applyFill="1" applyAlignment="1" applyProtection="1">
      <alignment horizontal="left" wrapText="1"/>
    </xf>
    <xf numFmtId="0" fontId="33" fillId="7" borderId="0" xfId="5" applyFont="1" applyFill="1" applyBorder="1" applyProtection="1"/>
    <xf numFmtId="0" fontId="11" fillId="7" borderId="0" xfId="5" applyFont="1" applyFill="1" applyBorder="1" applyProtection="1"/>
    <xf numFmtId="0" fontId="13" fillId="2" borderId="0" xfId="5" applyFont="1" applyFill="1" applyProtection="1"/>
    <xf numFmtId="0" fontId="31" fillId="7" borderId="0" xfId="5" applyFont="1" applyFill="1" applyProtection="1"/>
    <xf numFmtId="37" fontId="9" fillId="0" borderId="0" xfId="9" applyNumberFormat="1" applyFont="1" applyFill="1" applyBorder="1" applyAlignment="1" applyProtection="1"/>
    <xf numFmtId="0" fontId="9" fillId="0" borderId="0" xfId="0" applyFont="1" applyFill="1" applyAlignment="1" applyProtection="1">
      <alignment horizontal="left" wrapText="1"/>
    </xf>
    <xf numFmtId="0" fontId="13" fillId="0" borderId="0" xfId="5" applyFont="1" applyFill="1" applyProtection="1"/>
    <xf numFmtId="0" fontId="14" fillId="0" borderId="0" xfId="5" applyFill="1" applyProtection="1"/>
    <xf numFmtId="0" fontId="14" fillId="0" borderId="0" xfId="5" applyFill="1" applyBorder="1" applyProtection="1"/>
    <xf numFmtId="0" fontId="9" fillId="0" borderId="0" xfId="0" applyFont="1" applyFill="1" applyBorder="1" applyProtection="1"/>
    <xf numFmtId="0" fontId="17" fillId="7" borderId="0" xfId="15" applyFont="1" applyFill="1" applyAlignment="1" applyProtection="1">
      <alignment horizontal="left"/>
    </xf>
    <xf numFmtId="0" fontId="9" fillId="7" borderId="0" xfId="15" applyFont="1" applyFill="1" applyProtection="1"/>
    <xf numFmtId="0" fontId="9" fillId="7" borderId="0" xfId="15" applyFont="1" applyFill="1" applyAlignment="1" applyProtection="1">
      <alignment horizontal="left"/>
    </xf>
    <xf numFmtId="0" fontId="11" fillId="7" borderId="0" xfId="15" applyFont="1" applyFill="1" applyProtection="1"/>
    <xf numFmtId="0" fontId="0" fillId="7" borderId="0" xfId="0" applyFill="1" applyProtection="1"/>
    <xf numFmtId="0" fontId="17" fillId="7" borderId="0" xfId="5" applyFont="1" applyFill="1" applyBorder="1" applyAlignment="1" applyProtection="1">
      <alignment horizontal="left"/>
    </xf>
    <xf numFmtId="0" fontId="9" fillId="0" borderId="0" xfId="0" applyFont="1" applyAlignment="1" applyProtection="1">
      <alignment horizontal="left" vertical="top"/>
    </xf>
    <xf numFmtId="0" fontId="9" fillId="0" borderId="0" xfId="0" applyFont="1" applyAlignment="1" applyProtection="1">
      <alignment horizontal="center" vertical="top"/>
    </xf>
    <xf numFmtId="0" fontId="9" fillId="0" borderId="68" xfId="0" applyFont="1" applyBorder="1" applyAlignment="1" applyProtection="1">
      <alignment horizontal="center" vertical="top"/>
    </xf>
    <xf numFmtId="0" fontId="9" fillId="0" borderId="0" xfId="0" applyFont="1" applyBorder="1" applyAlignment="1" applyProtection="1">
      <alignment horizontal="left" vertical="top"/>
    </xf>
    <xf numFmtId="0" fontId="9" fillId="0" borderId="0" xfId="0" applyFont="1" applyAlignment="1" applyProtection="1">
      <alignment vertical="top"/>
    </xf>
    <xf numFmtId="0" fontId="58" fillId="8" borderId="0" xfId="0" applyFont="1" applyFill="1" applyAlignment="1" applyProtection="1">
      <alignment horizontal="center" vertical="top"/>
    </xf>
    <xf numFmtId="0" fontId="9" fillId="17" borderId="62" xfId="0" applyFont="1" applyFill="1" applyBorder="1" applyAlignment="1" applyProtection="1">
      <alignment horizontal="center" vertical="top"/>
    </xf>
    <xf numFmtId="0" fontId="9" fillId="17" borderId="73" xfId="0" applyFont="1" applyFill="1" applyBorder="1" applyAlignment="1" applyProtection="1">
      <alignment horizontal="center" vertical="top"/>
    </xf>
    <xf numFmtId="0" fontId="9" fillId="73" borderId="72" xfId="0" applyFont="1" applyFill="1" applyBorder="1" applyAlignment="1" applyProtection="1">
      <alignment horizontal="center" vertical="top"/>
    </xf>
    <xf numFmtId="0" fontId="9" fillId="18" borderId="72" xfId="0" applyFont="1" applyFill="1" applyBorder="1" applyAlignment="1" applyProtection="1">
      <alignment horizontal="center" vertical="top"/>
    </xf>
    <xf numFmtId="0" fontId="9" fillId="77" borderId="62" xfId="0" applyFont="1" applyFill="1" applyBorder="1" applyAlignment="1" applyProtection="1">
      <alignment horizontal="center" vertical="top"/>
    </xf>
    <xf numFmtId="0" fontId="9" fillId="77" borderId="110" xfId="0" applyFont="1" applyFill="1" applyBorder="1" applyAlignment="1" applyProtection="1">
      <alignment horizontal="center" vertical="top"/>
    </xf>
    <xf numFmtId="0" fontId="58" fillId="8" borderId="0" xfId="0" applyFont="1" applyFill="1" applyAlignment="1" applyProtection="1">
      <alignment horizontal="center" vertical="top" wrapText="1"/>
    </xf>
    <xf numFmtId="0" fontId="58" fillId="0" borderId="0" xfId="0" applyFont="1" applyFill="1" applyAlignment="1" applyProtection="1">
      <alignment horizontal="left" vertical="top"/>
    </xf>
    <xf numFmtId="0" fontId="58" fillId="0" borderId="0" xfId="0" applyFont="1" applyFill="1" applyAlignment="1" applyProtection="1">
      <alignment horizontal="center" vertical="top"/>
    </xf>
    <xf numFmtId="0" fontId="58" fillId="0" borderId="68" xfId="0" applyFont="1" applyFill="1" applyBorder="1" applyAlignment="1" applyProtection="1">
      <alignment horizontal="center" vertical="top"/>
    </xf>
    <xf numFmtId="0" fontId="58" fillId="0" borderId="0" xfId="0" applyFont="1" applyFill="1" applyBorder="1" applyAlignment="1" applyProtection="1">
      <alignment horizontal="center" vertical="top"/>
    </xf>
    <xf numFmtId="0" fontId="59" fillId="8" borderId="0" xfId="0" applyFont="1" applyFill="1" applyAlignment="1" applyProtection="1">
      <alignment horizontal="left" vertical="top"/>
    </xf>
    <xf numFmtId="0" fontId="58" fillId="8" borderId="0" xfId="0" applyFont="1" applyFill="1" applyAlignment="1" applyProtection="1">
      <alignment horizontal="left" vertical="top"/>
    </xf>
    <xf numFmtId="0" fontId="58" fillId="8" borderId="68" xfId="0" applyFont="1" applyFill="1" applyBorder="1" applyAlignment="1" applyProtection="1">
      <alignment horizontal="center" vertical="top"/>
    </xf>
    <xf numFmtId="0" fontId="58" fillId="8" borderId="0" xfId="0" applyFont="1" applyFill="1" applyBorder="1" applyAlignment="1" applyProtection="1">
      <alignment horizontal="left" vertical="top"/>
    </xf>
    <xf numFmtId="0" fontId="9" fillId="0" borderId="0" xfId="0" applyFont="1" applyFill="1" applyAlignment="1" applyProtection="1">
      <alignment horizontal="left" vertical="top"/>
    </xf>
    <xf numFmtId="0" fontId="9" fillId="0" borderId="0" xfId="0" applyFont="1" applyFill="1" applyAlignment="1" applyProtection="1">
      <alignment horizontal="left" vertical="top" wrapText="1"/>
    </xf>
    <xf numFmtId="0" fontId="9" fillId="0" borderId="0" xfId="0" applyFont="1" applyFill="1" applyBorder="1" applyAlignment="1" applyProtection="1">
      <alignment horizontal="left" vertical="top"/>
    </xf>
    <xf numFmtId="0" fontId="9" fillId="0" borderId="0" xfId="0" applyFont="1" applyFill="1" applyAlignment="1" applyProtection="1">
      <alignment horizontal="center" vertical="top"/>
    </xf>
    <xf numFmtId="0" fontId="99" fillId="0" borderId="0" xfId="0" applyFont="1" applyFill="1" applyAlignment="1" applyProtection="1">
      <alignment horizontal="center" vertical="top"/>
    </xf>
    <xf numFmtId="0" fontId="9" fillId="0" borderId="0" xfId="0" applyFont="1" applyFill="1" applyAlignment="1" applyProtection="1">
      <alignment vertical="top"/>
    </xf>
    <xf numFmtId="0" fontId="99" fillId="0" borderId="0" xfId="0" applyFont="1" applyBorder="1" applyAlignment="1" applyProtection="1">
      <alignment horizontal="center" vertical="top"/>
    </xf>
    <xf numFmtId="20" fontId="9" fillId="0" borderId="0" xfId="0" applyNumberFormat="1" applyFont="1" applyAlignment="1" applyProtection="1">
      <alignment horizontal="center" vertical="top"/>
    </xf>
    <xf numFmtId="0" fontId="9" fillId="19" borderId="0" xfId="0" applyFont="1" applyFill="1" applyAlignment="1" applyProtection="1">
      <alignment horizontal="left" vertical="top"/>
    </xf>
    <xf numFmtId="0" fontId="9" fillId="19" borderId="0" xfId="0" applyFont="1" applyFill="1" applyAlignment="1" applyProtection="1">
      <alignment horizontal="center" vertical="top"/>
    </xf>
    <xf numFmtId="0" fontId="50" fillId="19" borderId="0" xfId="0" applyFont="1" applyFill="1" applyAlignment="1" applyProtection="1">
      <alignment horizontal="left" vertical="top"/>
    </xf>
    <xf numFmtId="0" fontId="9" fillId="0" borderId="68" xfId="0" applyFont="1" applyFill="1" applyBorder="1" applyAlignment="1" applyProtection="1">
      <alignment horizontal="center" vertical="top"/>
    </xf>
    <xf numFmtId="0" fontId="50" fillId="0" borderId="0" xfId="0" applyFont="1" applyAlignment="1" applyProtection="1">
      <alignment vertical="top"/>
    </xf>
    <xf numFmtId="0" fontId="99" fillId="0" borderId="0" xfId="0" applyFont="1" applyAlignment="1" applyProtection="1">
      <alignment horizontal="center" vertical="top"/>
    </xf>
    <xf numFmtId="0" fontId="57" fillId="19" borderId="0" xfId="0" applyFont="1" applyFill="1" applyAlignment="1" applyProtection="1">
      <alignment horizontal="left" vertical="top"/>
    </xf>
    <xf numFmtId="0" fontId="9" fillId="74" borderId="0" xfId="0" applyFont="1" applyFill="1" applyAlignment="1" applyProtection="1">
      <alignment horizontal="left" vertical="top"/>
    </xf>
    <xf numFmtId="0" fontId="9" fillId="75" borderId="0" xfId="0" applyFont="1" applyFill="1" applyBorder="1" applyAlignment="1" applyProtection="1">
      <alignment horizontal="left" vertical="top"/>
    </xf>
    <xf numFmtId="0" fontId="9" fillId="18" borderId="0" xfId="0" applyFont="1" applyFill="1" applyAlignment="1" applyProtection="1">
      <alignment horizontal="left" vertical="top"/>
    </xf>
    <xf numFmtId="0" fontId="9" fillId="19" borderId="0" xfId="0" applyFont="1" applyFill="1" applyAlignment="1" applyProtection="1">
      <alignment horizontal="left" vertical="top" wrapText="1"/>
    </xf>
    <xf numFmtId="0" fontId="9" fillId="19" borderId="0" xfId="0" applyFont="1" applyFill="1" applyAlignment="1" applyProtection="1">
      <alignment horizontal="center" vertical="top" wrapText="1"/>
    </xf>
    <xf numFmtId="0" fontId="9" fillId="74" borderId="0" xfId="0" applyFont="1" applyFill="1" applyAlignment="1" applyProtection="1">
      <alignment horizontal="center" vertical="top"/>
    </xf>
    <xf numFmtId="0" fontId="9" fillId="76" borderId="0" xfId="0" applyFont="1" applyFill="1" applyAlignment="1" applyProtection="1">
      <alignment horizontal="left" vertical="top"/>
    </xf>
    <xf numFmtId="0" fontId="59" fillId="8" borderId="0" xfId="0" applyFont="1" applyFill="1" applyBorder="1" applyAlignment="1" applyProtection="1">
      <alignment horizontal="left" vertical="top"/>
    </xf>
    <xf numFmtId="0" fontId="59" fillId="8" borderId="0" xfId="0" applyFont="1" applyFill="1" applyBorder="1" applyAlignment="1" applyProtection="1">
      <alignment horizontal="center" vertical="top"/>
    </xf>
    <xf numFmtId="0" fontId="59" fillId="8" borderId="68" xfId="0" applyFont="1" applyFill="1" applyBorder="1" applyAlignment="1" applyProtection="1">
      <alignment horizontal="center" vertical="top"/>
    </xf>
    <xf numFmtId="0" fontId="59" fillId="8" borderId="0" xfId="0" applyFont="1" applyFill="1" applyAlignment="1" applyProtection="1">
      <alignment horizontal="center" vertical="top"/>
    </xf>
    <xf numFmtId="0" fontId="9" fillId="0" borderId="0" xfId="0" applyFont="1" applyFill="1" applyAlignment="1" applyProtection="1">
      <alignment horizontal="center" vertical="top" wrapText="1"/>
    </xf>
    <xf numFmtId="0" fontId="50" fillId="0" borderId="0" xfId="0" applyFont="1" applyFill="1" applyAlignment="1" applyProtection="1">
      <alignment vertical="top"/>
    </xf>
    <xf numFmtId="0" fontId="9" fillId="0" borderId="0" xfId="0" applyFont="1" applyFill="1" applyBorder="1" applyAlignment="1" applyProtection="1">
      <alignment horizontal="left" vertical="top" wrapText="1"/>
    </xf>
    <xf numFmtId="0" fontId="9" fillId="0" borderId="0" xfId="0" applyFont="1" applyFill="1" applyAlignment="1" applyProtection="1">
      <alignment vertical="top" wrapText="1"/>
    </xf>
    <xf numFmtId="0" fontId="10" fillId="11" borderId="0" xfId="0" applyFont="1" applyFill="1" applyAlignment="1" applyProtection="1">
      <alignment horizontal="left" vertical="top"/>
    </xf>
    <xf numFmtId="0" fontId="9" fillId="11" borderId="0" xfId="0" applyFont="1" applyFill="1" applyAlignment="1" applyProtection="1">
      <alignment horizontal="left" vertical="top"/>
    </xf>
    <xf numFmtId="0" fontId="9" fillId="11" borderId="0" xfId="0" applyFont="1" applyFill="1" applyAlignment="1" applyProtection="1">
      <alignment horizontal="center" vertical="top"/>
    </xf>
    <xf numFmtId="0" fontId="9" fillId="11" borderId="68" xfId="0" applyFont="1" applyFill="1" applyBorder="1" applyAlignment="1" applyProtection="1">
      <alignment horizontal="center" vertical="top"/>
    </xf>
    <xf numFmtId="0" fontId="9" fillId="11" borderId="0" xfId="0" applyFont="1" applyFill="1" applyBorder="1" applyAlignment="1" applyProtection="1">
      <alignment horizontal="left" vertical="top"/>
    </xf>
    <xf numFmtId="0" fontId="9" fillId="0" borderId="0" xfId="0" applyFont="1"/>
    <xf numFmtId="0" fontId="0" fillId="0" borderId="0" xfId="0" applyFill="1"/>
    <xf numFmtId="0" fontId="9" fillId="0" borderId="0" xfId="0" applyFont="1" applyFill="1"/>
    <xf numFmtId="0" fontId="59" fillId="8" borderId="22" xfId="0" applyFont="1" applyFill="1" applyBorder="1" applyAlignment="1" applyProtection="1">
      <alignment horizontal="left" vertical="top"/>
    </xf>
    <xf numFmtId="0" fontId="58" fillId="8" borderId="22" xfId="0" applyFont="1" applyFill="1" applyBorder="1" applyAlignment="1" applyProtection="1">
      <alignment horizontal="left" vertical="top"/>
    </xf>
    <xf numFmtId="0" fontId="25" fillId="0" borderId="0" xfId="0" applyFont="1"/>
    <xf numFmtId="0" fontId="57" fillId="18" borderId="0" xfId="0" applyFont="1" applyFill="1" applyAlignment="1" applyProtection="1">
      <alignment horizontal="center" vertical="top"/>
    </xf>
    <xf numFmtId="0" fontId="9" fillId="77" borderId="62" xfId="0" applyFont="1" applyFill="1" applyBorder="1" applyAlignment="1" applyProtection="1">
      <alignment horizontal="left" vertical="top"/>
    </xf>
    <xf numFmtId="0" fontId="100" fillId="8" borderId="0" xfId="0" applyFont="1" applyFill="1" applyBorder="1" applyAlignment="1" applyProtection="1">
      <alignment horizontal="left" vertical="top"/>
    </xf>
    <xf numFmtId="0" fontId="100" fillId="8" borderId="0" xfId="0" applyFont="1" applyFill="1" applyAlignment="1" applyProtection="1">
      <alignment horizontal="left" vertical="top"/>
    </xf>
    <xf numFmtId="0" fontId="58" fillId="8" borderId="0" xfId="0" applyFont="1" applyFill="1" applyBorder="1" applyAlignment="1" applyProtection="1">
      <alignment horizontal="center" vertical="top"/>
    </xf>
    <xf numFmtId="49" fontId="0" fillId="0" borderId="166" xfId="0" applyNumberFormat="1" applyFill="1" applyBorder="1" applyAlignment="1" applyProtection="1">
      <alignment horizontal="left" indent="2"/>
      <protection locked="0"/>
    </xf>
    <xf numFmtId="49" fontId="0" fillId="0" borderId="166" xfId="0" applyNumberFormat="1" applyFill="1" applyBorder="1" applyAlignment="1" applyProtection="1">
      <alignment horizontal="left" indent="3"/>
      <protection locked="0"/>
    </xf>
    <xf numFmtId="166" fontId="39" fillId="0" borderId="0" xfId="1" applyNumberFormat="1" applyFont="1" applyFill="1" applyBorder="1" applyAlignment="1" applyProtection="1">
      <alignment horizontal="center"/>
    </xf>
    <xf numFmtId="166" fontId="0" fillId="0" borderId="0" xfId="1" applyNumberFormat="1" applyFont="1" applyFill="1" applyProtection="1"/>
    <xf numFmtId="166" fontId="10" fillId="0" borderId="0" xfId="1" applyNumberFormat="1" applyFont="1" applyFill="1" applyAlignment="1" applyProtection="1"/>
    <xf numFmtId="166" fontId="10" fillId="0" borderId="0" xfId="1" applyNumberFormat="1" applyFont="1" applyAlignment="1" applyProtection="1"/>
    <xf numFmtId="166" fontId="10" fillId="15" borderId="6" xfId="1" applyNumberFormat="1" applyFont="1" applyFill="1" applyBorder="1" applyAlignment="1" applyProtection="1">
      <alignment horizontal="left"/>
    </xf>
    <xf numFmtId="166" fontId="10" fillId="15" borderId="11" xfId="1" applyNumberFormat="1" applyFont="1" applyFill="1" applyBorder="1" applyAlignment="1" applyProtection="1">
      <alignment horizontal="left"/>
    </xf>
    <xf numFmtId="166" fontId="10" fillId="0" borderId="0" xfId="1" applyNumberFormat="1" applyFont="1" applyBorder="1" applyAlignment="1" applyProtection="1">
      <alignment horizontal="left"/>
    </xf>
    <xf numFmtId="166" fontId="47" fillId="15" borderId="0" xfId="1" applyNumberFormat="1" applyFont="1" applyFill="1" applyBorder="1" applyAlignment="1" applyProtection="1">
      <alignment horizontal="left" vertical="center" wrapText="1"/>
    </xf>
    <xf numFmtId="166" fontId="10" fillId="0" borderId="0" xfId="1" applyNumberFormat="1" applyFont="1" applyAlignment="1" applyProtection="1">
      <alignment horizontal="right"/>
    </xf>
    <xf numFmtId="166" fontId="9" fillId="0" borderId="6" xfId="1" applyNumberFormat="1" applyFont="1" applyBorder="1" applyAlignment="1" applyProtection="1">
      <alignment vertical="center"/>
    </xf>
    <xf numFmtId="166" fontId="10" fillId="3" borderId="62" xfId="1" applyNumberFormat="1" applyFont="1" applyFill="1" applyBorder="1" applyAlignment="1" applyProtection="1">
      <alignment horizontal="center" vertical="center"/>
    </xf>
    <xf numFmtId="166" fontId="9" fillId="3" borderId="111" xfId="1" applyNumberFormat="1" applyFont="1" applyFill="1" applyBorder="1" applyAlignment="1" applyProtection="1">
      <alignment horizontal="center"/>
    </xf>
    <xf numFmtId="166" fontId="9" fillId="3" borderId="113" xfId="1" applyNumberFormat="1" applyFont="1" applyFill="1" applyBorder="1" applyAlignment="1" applyProtection="1">
      <alignment horizontal="center"/>
    </xf>
    <xf numFmtId="166" fontId="9" fillId="3" borderId="115" xfId="1" applyNumberFormat="1" applyFont="1" applyFill="1" applyBorder="1" applyAlignment="1" applyProtection="1">
      <alignment horizontal="center"/>
    </xf>
    <xf numFmtId="166" fontId="10" fillId="11" borderId="62" xfId="1" applyNumberFormat="1" applyFont="1" applyFill="1" applyBorder="1" applyAlignment="1" applyProtection="1">
      <alignment horizontal="center"/>
    </xf>
    <xf numFmtId="166" fontId="9" fillId="0" borderId="0" xfId="1" applyNumberFormat="1" applyFont="1" applyProtection="1"/>
    <xf numFmtId="166" fontId="14" fillId="0" borderId="0" xfId="1" applyNumberFormat="1" applyFont="1" applyProtection="1"/>
    <xf numFmtId="166" fontId="9" fillId="0" borderId="0" xfId="1" applyNumberFormat="1" applyFont="1" applyAlignment="1" applyProtection="1">
      <alignment horizontal="left" wrapText="1"/>
    </xf>
    <xf numFmtId="166" fontId="9" fillId="0" borderId="22" xfId="1" applyNumberFormat="1" applyFont="1" applyBorder="1" applyAlignment="1" applyProtection="1">
      <alignment horizontal="left" wrapText="1"/>
      <protection locked="0"/>
    </xf>
    <xf numFmtId="166" fontId="9" fillId="0" borderId="0" xfId="1" applyNumberFormat="1" applyFont="1" applyAlignment="1" applyProtection="1">
      <alignment horizontal="left" wrapText="1"/>
      <protection locked="0"/>
    </xf>
    <xf numFmtId="166" fontId="9" fillId="0" borderId="0" xfId="1" applyNumberFormat="1" applyFont="1" applyFill="1" applyProtection="1"/>
    <xf numFmtId="166" fontId="9" fillId="0" borderId="0" xfId="1" applyNumberFormat="1" applyFont="1" applyFill="1" applyBorder="1" applyProtection="1"/>
    <xf numFmtId="166" fontId="0" fillId="0" borderId="0" xfId="1" applyNumberFormat="1" applyFont="1" applyProtection="1"/>
    <xf numFmtId="182" fontId="9" fillId="10" borderId="45" xfId="1" applyNumberFormat="1" applyFont="1" applyFill="1" applyBorder="1" applyAlignment="1" applyProtection="1">
      <alignment horizontal="center"/>
      <protection locked="0"/>
    </xf>
    <xf numFmtId="166" fontId="9" fillId="0" borderId="0" xfId="1" applyNumberFormat="1" applyFont="1" applyAlignment="1" applyProtection="1">
      <alignment vertical="top"/>
    </xf>
    <xf numFmtId="166" fontId="58" fillId="0" borderId="0" xfId="1" applyNumberFormat="1" applyFont="1" applyFill="1" applyAlignment="1" applyProtection="1">
      <alignment horizontal="center" vertical="top"/>
    </xf>
    <xf numFmtId="166" fontId="58" fillId="8" borderId="0" xfId="1" applyNumberFormat="1" applyFont="1" applyFill="1" applyAlignment="1" applyProtection="1">
      <alignment vertical="top"/>
    </xf>
    <xf numFmtId="166" fontId="9" fillId="0" borderId="0" xfId="1" applyNumberFormat="1" applyFont="1" applyFill="1" applyAlignment="1" applyProtection="1">
      <alignment vertical="top"/>
    </xf>
    <xf numFmtId="166" fontId="59" fillId="8" borderId="0" xfId="1" applyNumberFormat="1" applyFont="1" applyFill="1" applyAlignment="1" applyProtection="1">
      <alignment vertical="top"/>
    </xf>
    <xf numFmtId="166" fontId="9" fillId="11" borderId="0" xfId="1" applyNumberFormat="1" applyFont="1" applyFill="1" applyAlignment="1" applyProtection="1">
      <alignment vertical="top"/>
    </xf>
    <xf numFmtId="166" fontId="58" fillId="8" borderId="22" xfId="1" applyNumberFormat="1" applyFont="1" applyFill="1" applyBorder="1" applyAlignment="1" applyProtection="1">
      <alignment vertical="top"/>
    </xf>
    <xf numFmtId="43" fontId="9" fillId="0" borderId="0" xfId="1" applyNumberFormat="1" applyFont="1" applyFill="1" applyAlignment="1" applyProtection="1">
      <alignment vertical="top"/>
    </xf>
    <xf numFmtId="0" fontId="9" fillId="0" borderId="0" xfId="0" applyNumberFormat="1" applyFont="1" applyBorder="1" applyAlignment="1" applyProtection="1">
      <alignment horizontal="left" vertical="top"/>
    </xf>
    <xf numFmtId="0" fontId="9" fillId="0" borderId="0" xfId="0" applyNumberFormat="1" applyFont="1" applyAlignment="1" applyProtection="1">
      <alignment horizontal="left" vertical="top"/>
    </xf>
    <xf numFmtId="0" fontId="9" fillId="0" borderId="0" xfId="0" applyNumberFormat="1" applyFont="1" applyFill="1" applyBorder="1" applyAlignment="1" applyProtection="1">
      <alignment horizontal="left" vertical="top"/>
    </xf>
    <xf numFmtId="0" fontId="9" fillId="0" borderId="0" xfId="0" applyNumberFormat="1" applyFont="1" applyFill="1" applyAlignment="1" applyProtection="1">
      <alignment horizontal="left" vertical="top"/>
    </xf>
    <xf numFmtId="0" fontId="9" fillId="0" borderId="0" xfId="0" applyNumberFormat="1" applyFont="1" applyFill="1" applyAlignment="1" applyProtection="1">
      <alignment horizontal="left" vertical="top" wrapText="1"/>
    </xf>
    <xf numFmtId="0" fontId="9" fillId="0" borderId="0" xfId="0" applyFont="1" applyFill="1" applyAlignment="1" applyProtection="1">
      <alignment horizontal="left"/>
    </xf>
    <xf numFmtId="0" fontId="9" fillId="76" borderId="0" xfId="0" applyFont="1" applyFill="1" applyAlignment="1" applyProtection="1">
      <alignment horizontal="center" vertical="top"/>
    </xf>
    <xf numFmtId="0" fontId="0" fillId="76" borderId="0" xfId="0" applyFill="1"/>
    <xf numFmtId="166" fontId="58" fillId="8" borderId="0" xfId="1" applyNumberFormat="1" applyFont="1" applyFill="1" applyAlignment="1" applyProtection="1">
      <alignment horizontal="center" vertical="top" wrapText="1"/>
    </xf>
    <xf numFmtId="0" fontId="9" fillId="0" borderId="0" xfId="0" applyNumberFormat="1" applyFont="1" applyFill="1" applyAlignment="1" applyProtection="1">
      <alignment horizontal="left"/>
    </xf>
    <xf numFmtId="0" fontId="50" fillId="0" borderId="0" xfId="0" applyFont="1" applyFill="1" applyAlignment="1" applyProtection="1">
      <alignment horizontal="center"/>
    </xf>
    <xf numFmtId="166" fontId="9" fillId="78" borderId="0" xfId="1" applyNumberFormat="1" applyFont="1" applyFill="1" applyAlignment="1" applyProtection="1">
      <alignment vertical="top"/>
    </xf>
    <xf numFmtId="0" fontId="10" fillId="0" borderId="0" xfId="0" applyFont="1" applyFill="1" applyAlignment="1" applyProtection="1">
      <alignment horizontal="left" vertical="top"/>
    </xf>
    <xf numFmtId="0" fontId="59" fillId="0" borderId="0" xfId="0" applyFont="1" applyFill="1" applyAlignment="1" applyProtection="1">
      <alignment horizontal="center" vertical="top"/>
    </xf>
    <xf numFmtId="49" fontId="9" fillId="0" borderId="0" xfId="0" applyNumberFormat="1" applyFont="1" applyAlignment="1" applyProtection="1">
      <alignment horizontal="center" vertical="top"/>
    </xf>
    <xf numFmtId="49" fontId="58" fillId="8" borderId="0" xfId="0" applyNumberFormat="1" applyFont="1" applyFill="1" applyAlignment="1" applyProtection="1">
      <alignment horizontal="center" vertical="top" wrapText="1"/>
    </xf>
    <xf numFmtId="49" fontId="58" fillId="0" borderId="0" xfId="0" applyNumberFormat="1" applyFont="1" applyFill="1" applyAlignment="1" applyProtection="1">
      <alignment horizontal="center" vertical="top"/>
    </xf>
    <xf numFmtId="49" fontId="58" fillId="8" borderId="0" xfId="0" applyNumberFormat="1" applyFont="1" applyFill="1" applyAlignment="1" applyProtection="1">
      <alignment horizontal="center" vertical="top"/>
    </xf>
    <xf numFmtId="49" fontId="9" fillId="76" borderId="0" xfId="0" applyNumberFormat="1" applyFont="1" applyFill="1" applyAlignment="1" applyProtection="1">
      <alignment horizontal="center" vertical="top"/>
    </xf>
    <xf numFmtId="49" fontId="58" fillId="8" borderId="22" xfId="0" applyNumberFormat="1" applyFont="1" applyFill="1" applyBorder="1" applyAlignment="1" applyProtection="1">
      <alignment horizontal="center" vertical="top"/>
    </xf>
    <xf numFmtId="49" fontId="59" fillId="8" borderId="22" xfId="0" applyNumberFormat="1" applyFont="1" applyFill="1" applyBorder="1" applyAlignment="1" applyProtection="1">
      <alignment horizontal="center" vertical="top"/>
    </xf>
    <xf numFmtId="49" fontId="0" fillId="76" borderId="0" xfId="0" applyNumberFormat="1" applyFill="1"/>
    <xf numFmtId="49" fontId="9" fillId="11" borderId="0" xfId="0" applyNumberFormat="1" applyFont="1" applyFill="1" applyAlignment="1" applyProtection="1">
      <alignment horizontal="center" vertical="top"/>
    </xf>
    <xf numFmtId="49" fontId="59" fillId="8" borderId="0" xfId="0" applyNumberFormat="1" applyFont="1" applyFill="1" applyAlignment="1" applyProtection="1">
      <alignment horizontal="center" vertical="top"/>
    </xf>
    <xf numFmtId="169" fontId="20" fillId="0" borderId="0" xfId="5" applyNumberFormat="1" applyFont="1" applyFill="1" applyBorder="1" applyProtection="1"/>
    <xf numFmtId="0" fontId="14" fillId="0" borderId="0" xfId="5" applyFont="1" applyFill="1" applyProtection="1"/>
    <xf numFmtId="0" fontId="52" fillId="0" borderId="68" xfId="0" applyFont="1" applyFill="1" applyBorder="1" applyAlignment="1" applyProtection="1">
      <alignment wrapText="1"/>
    </xf>
    <xf numFmtId="0" fontId="20" fillId="0" borderId="68" xfId="5" applyFont="1" applyFill="1" applyBorder="1" applyAlignment="1" applyProtection="1">
      <alignment wrapText="1"/>
    </xf>
    <xf numFmtId="49" fontId="9" fillId="0" borderId="0" xfId="0" applyNumberFormat="1" applyFont="1" applyProtection="1"/>
    <xf numFmtId="179" fontId="0" fillId="0" borderId="0" xfId="0" applyNumberFormat="1" applyAlignment="1" applyProtection="1">
      <alignment horizontal="left"/>
    </xf>
    <xf numFmtId="49" fontId="19" fillId="0" borderId="0" xfId="0" applyNumberFormat="1" applyFont="1" applyFill="1" applyAlignment="1" applyProtection="1"/>
    <xf numFmtId="179" fontId="19" fillId="12" borderId="73" xfId="5" applyNumberFormat="1" applyFont="1" applyFill="1" applyBorder="1" applyAlignment="1" applyProtection="1">
      <alignment horizontal="center"/>
    </xf>
    <xf numFmtId="179" fontId="19" fillId="12" borderId="105" xfId="5" applyNumberFormat="1" applyFont="1" applyFill="1" applyBorder="1" applyAlignment="1" applyProtection="1">
      <alignment horizontal="center"/>
    </xf>
    <xf numFmtId="2" fontId="10" fillId="0" borderId="19" xfId="0" applyNumberFormat="1" applyFont="1" applyFill="1" applyBorder="1" applyAlignment="1" applyProtection="1">
      <alignment horizontal="center" vertical="center" wrapText="1"/>
    </xf>
    <xf numFmtId="49" fontId="10" fillId="0" borderId="58" xfId="0" applyNumberFormat="1" applyFont="1" applyFill="1" applyBorder="1" applyAlignment="1" applyProtection="1">
      <alignment horizontal="center" vertical="center" wrapText="1"/>
    </xf>
    <xf numFmtId="166" fontId="9" fillId="0" borderId="0" xfId="1" applyNumberFormat="1" applyFont="1" applyAlignment="1" applyProtection="1">
      <alignment horizontal="center" vertical="top"/>
    </xf>
    <xf numFmtId="0" fontId="9" fillId="0" borderId="0" xfId="0" applyNumberFormat="1" applyFont="1" applyAlignment="1" applyProtection="1">
      <alignment horizontal="center" vertical="top"/>
    </xf>
    <xf numFmtId="49" fontId="48" fillId="0" borderId="0" xfId="13" applyNumberFormat="1" applyFill="1" applyAlignment="1">
      <alignment horizontal="left"/>
    </xf>
    <xf numFmtId="49" fontId="4" fillId="0" borderId="0" xfId="13" applyNumberFormat="1" applyFont="1" applyFill="1" applyAlignment="1">
      <alignment horizontal="left"/>
    </xf>
    <xf numFmtId="49" fontId="0" fillId="0" borderId="0" xfId="0" applyNumberFormat="1" applyFill="1"/>
    <xf numFmtId="166" fontId="0" fillId="0" borderId="0" xfId="0" applyNumberFormat="1"/>
    <xf numFmtId="180" fontId="9" fillId="0" borderId="0" xfId="0" applyNumberFormat="1" applyFont="1" applyAlignment="1" applyProtection="1">
      <alignment vertical="top"/>
    </xf>
    <xf numFmtId="0" fontId="101" fillId="16" borderId="0" xfId="0" applyFont="1" applyFill="1" applyAlignment="1" applyProtection="1">
      <alignment vertical="top"/>
    </xf>
    <xf numFmtId="0" fontId="101" fillId="16" borderId="0" xfId="0" applyFont="1" applyFill="1" applyAlignment="1" applyProtection="1">
      <alignment horizontal="center" vertical="top"/>
    </xf>
    <xf numFmtId="166" fontId="9" fillId="0" borderId="0" xfId="0" applyNumberFormat="1" applyFont="1" applyAlignment="1" applyProtection="1">
      <alignment vertical="top"/>
    </xf>
    <xf numFmtId="166" fontId="101" fillId="16" borderId="0" xfId="0" applyNumberFormat="1" applyFont="1" applyFill="1" applyAlignment="1" applyProtection="1">
      <alignment vertical="top"/>
    </xf>
    <xf numFmtId="49" fontId="2" fillId="0" borderId="0" xfId="13" applyNumberFormat="1" applyFont="1" applyFill="1" applyAlignment="1">
      <alignment horizontal="left"/>
    </xf>
    <xf numFmtId="0" fontId="50" fillId="13" borderId="0" xfId="0" applyFont="1" applyFill="1"/>
    <xf numFmtId="0" fontId="59" fillId="0" borderId="0" xfId="0" applyNumberFormat="1" applyFont="1" applyBorder="1" applyAlignment="1" applyProtection="1"/>
    <xf numFmtId="49" fontId="1" fillId="0" borderId="0" xfId="13" applyNumberFormat="1" applyFont="1" applyFill="1" applyAlignment="1">
      <alignment horizontal="left"/>
    </xf>
    <xf numFmtId="174" fontId="14" fillId="11" borderId="97" xfId="0" applyNumberFormat="1" applyFont="1" applyFill="1" applyBorder="1" applyProtection="1"/>
    <xf numFmtId="174" fontId="10" fillId="11" borderId="25" xfId="0" applyNumberFormat="1" applyFont="1" applyFill="1" applyBorder="1" applyProtection="1"/>
    <xf numFmtId="0" fontId="10" fillId="2" borderId="107" xfId="0" applyFont="1" applyFill="1" applyBorder="1" applyAlignment="1" applyProtection="1">
      <alignment horizontal="center" vertical="center" wrapText="1"/>
    </xf>
    <xf numFmtId="0" fontId="10" fillId="0" borderId="61" xfId="0" applyFont="1" applyBorder="1" applyAlignment="1" applyProtection="1">
      <alignment horizontal="center" vertical="center" wrapText="1"/>
    </xf>
    <xf numFmtId="0" fontId="20" fillId="4" borderId="19" xfId="0" applyFont="1" applyFill="1" applyBorder="1" applyAlignment="1" applyProtection="1">
      <alignment vertical="top" wrapText="1"/>
      <protection locked="0"/>
    </xf>
    <xf numFmtId="0" fontId="10" fillId="0" borderId="61" xfId="0" applyFont="1" applyFill="1" applyBorder="1" applyAlignment="1" applyProtection="1">
      <alignment horizontal="center" vertical="center" wrapText="1"/>
    </xf>
    <xf numFmtId="0" fontId="10" fillId="0" borderId="167" xfId="0" applyFont="1" applyBorder="1" applyAlignment="1" applyProtection="1">
      <alignment horizontal="center" vertical="center" wrapText="1"/>
    </xf>
    <xf numFmtId="173" fontId="0" fillId="4" borderId="19" xfId="0" applyNumberFormat="1" applyFill="1" applyBorder="1" applyProtection="1">
      <protection locked="0"/>
    </xf>
    <xf numFmtId="173" fontId="0" fillId="3" borderId="19" xfId="0" applyNumberFormat="1" applyFill="1" applyBorder="1" applyProtection="1"/>
    <xf numFmtId="173" fontId="10" fillId="0" borderId="61" xfId="0" applyNumberFormat="1" applyFont="1" applyBorder="1" applyAlignment="1" applyProtection="1">
      <alignment horizontal="center" vertical="center" wrapText="1"/>
    </xf>
    <xf numFmtId="173" fontId="10" fillId="0" borderId="167" xfId="0" applyNumberFormat="1" applyFont="1" applyBorder="1" applyAlignment="1" applyProtection="1">
      <alignment horizontal="center" vertical="center" wrapText="1"/>
    </xf>
    <xf numFmtId="0" fontId="9" fillId="16" borderId="0" xfId="15" applyFont="1" applyFill="1" applyAlignment="1" applyProtection="1">
      <alignment horizontal="left" vertical="top"/>
    </xf>
    <xf numFmtId="0" fontId="9" fillId="16" borderId="0" xfId="0" applyFont="1" applyFill="1" applyAlignment="1" applyProtection="1">
      <alignment horizontal="left" vertical="top"/>
    </xf>
    <xf numFmtId="0" fontId="9" fillId="16" borderId="0" xfId="0" applyFont="1" applyFill="1" applyAlignment="1" applyProtection="1">
      <alignment horizontal="center" vertical="top"/>
    </xf>
    <xf numFmtId="0" fontId="9" fillId="16" borderId="68" xfId="0" applyFont="1" applyFill="1" applyBorder="1" applyAlignment="1" applyProtection="1">
      <alignment horizontal="center" vertical="top"/>
    </xf>
    <xf numFmtId="0" fontId="9" fillId="16" borderId="0" xfId="0" applyFont="1" applyFill="1" applyBorder="1" applyAlignment="1" applyProtection="1">
      <alignment horizontal="left" vertical="top"/>
    </xf>
    <xf numFmtId="49" fontId="9" fillId="16" borderId="0" xfId="0" applyNumberFormat="1" applyFont="1" applyFill="1" applyAlignment="1" applyProtection="1">
      <alignment horizontal="center" vertical="top"/>
    </xf>
    <xf numFmtId="166" fontId="9" fillId="16" borderId="0" xfId="1" applyNumberFormat="1" applyFont="1" applyFill="1" applyAlignment="1" applyProtection="1">
      <alignment horizontal="center" vertical="top"/>
    </xf>
    <xf numFmtId="166" fontId="9" fillId="16" borderId="0" xfId="1" applyNumberFormat="1" applyFont="1" applyFill="1" applyAlignment="1" applyProtection="1">
      <alignment vertical="top"/>
    </xf>
    <xf numFmtId="0" fontId="9" fillId="16" borderId="0" xfId="0" applyFont="1" applyFill="1" applyAlignment="1" applyProtection="1">
      <alignment vertical="top"/>
    </xf>
    <xf numFmtId="0" fontId="0" fillId="16" borderId="0" xfId="0" applyFill="1"/>
    <xf numFmtId="0" fontId="50" fillId="16" borderId="0" xfId="0" applyFont="1" applyFill="1" applyAlignment="1" applyProtection="1">
      <alignment vertical="top"/>
    </xf>
    <xf numFmtId="0" fontId="9" fillId="16" borderId="0" xfId="0" applyNumberFormat="1" applyFont="1" applyFill="1" applyBorder="1" applyAlignment="1" applyProtection="1">
      <alignment horizontal="left" vertical="top"/>
    </xf>
    <xf numFmtId="0" fontId="34" fillId="9" borderId="0" xfId="7" applyFont="1" applyFill="1" applyBorder="1" applyAlignment="1">
      <alignment horizontal="center" vertical="center" wrapText="1"/>
    </xf>
    <xf numFmtId="0" fontId="34" fillId="9" borderId="11" xfId="7" applyFont="1" applyFill="1" applyBorder="1" applyAlignment="1">
      <alignment horizontal="center" vertical="center" wrapText="1"/>
    </xf>
    <xf numFmtId="0" fontId="9" fillId="0" borderId="0" xfId="0" applyFont="1" applyAlignment="1">
      <alignment horizontal="left"/>
    </xf>
    <xf numFmtId="37" fontId="10" fillId="0" borderId="121" xfId="9" applyNumberFormat="1" applyFont="1" applyBorder="1" applyAlignment="1" applyProtection="1">
      <alignment horizontal="center"/>
    </xf>
    <xf numFmtId="37" fontId="10" fillId="0" borderId="122" xfId="9" applyNumberFormat="1" applyFont="1" applyBorder="1" applyAlignment="1" applyProtection="1">
      <alignment horizontal="center"/>
    </xf>
    <xf numFmtId="37" fontId="10" fillId="0" borderId="123" xfId="9" applyNumberFormat="1" applyFont="1" applyBorder="1" applyAlignment="1" applyProtection="1">
      <alignment horizontal="center"/>
    </xf>
    <xf numFmtId="37" fontId="9" fillId="10" borderId="1" xfId="9" applyNumberFormat="1" applyFont="1" applyFill="1" applyBorder="1" applyAlignment="1" applyProtection="1">
      <alignment horizontal="center"/>
      <protection locked="0"/>
    </xf>
    <xf numFmtId="37" fontId="14" fillId="10" borderId="2" xfId="9" applyNumberFormat="1" applyFont="1" applyFill="1" applyBorder="1" applyAlignment="1" applyProtection="1">
      <alignment horizontal="center"/>
      <protection locked="0"/>
    </xf>
    <xf numFmtId="37" fontId="14" fillId="10" borderId="3" xfId="9" applyNumberFormat="1" applyFont="1" applyFill="1" applyBorder="1" applyAlignment="1" applyProtection="1">
      <alignment horizontal="center"/>
      <protection locked="0"/>
    </xf>
    <xf numFmtId="167" fontId="12" fillId="0" borderId="0" xfId="9" applyNumberFormat="1" applyFont="1" applyAlignment="1" applyProtection="1">
      <alignment horizontal="center"/>
    </xf>
    <xf numFmtId="37" fontId="12" fillId="0" borderId="0" xfId="9" applyNumberFormat="1" applyFont="1" applyAlignment="1" applyProtection="1">
      <alignment horizontal="center"/>
    </xf>
    <xf numFmtId="37" fontId="10" fillId="0" borderId="11" xfId="9" applyNumberFormat="1" applyFont="1" applyBorder="1" applyAlignment="1" applyProtection="1">
      <alignment horizontal="center"/>
    </xf>
    <xf numFmtId="37" fontId="32" fillId="0" borderId="0" xfId="9" applyNumberFormat="1" applyFont="1" applyAlignment="1" applyProtection="1"/>
    <xf numFmtId="37" fontId="10" fillId="10" borderId="73" xfId="9" applyNumberFormat="1" applyFont="1" applyFill="1" applyBorder="1" applyAlignment="1" applyProtection="1">
      <alignment horizontal="center"/>
      <protection locked="0"/>
    </xf>
    <xf numFmtId="37" fontId="10" fillId="10" borderId="110" xfId="9" applyNumberFormat="1" applyFont="1" applyFill="1" applyBorder="1" applyAlignment="1" applyProtection="1">
      <alignment horizontal="center"/>
      <protection locked="0"/>
    </xf>
    <xf numFmtId="37" fontId="10" fillId="10" borderId="72" xfId="9" applyNumberFormat="1" applyFont="1" applyFill="1" applyBorder="1" applyAlignment="1" applyProtection="1">
      <alignment horizontal="center"/>
      <protection locked="0"/>
    </xf>
    <xf numFmtId="37" fontId="9" fillId="0" borderId="0" xfId="8" applyNumberFormat="1" applyFont="1" applyBorder="1" applyAlignment="1" applyProtection="1">
      <alignment horizontal="left" wrapText="1"/>
    </xf>
    <xf numFmtId="37" fontId="14" fillId="0" borderId="0" xfId="8" applyNumberFormat="1" applyFont="1" applyBorder="1" applyAlignment="1" applyProtection="1">
      <alignment horizontal="left" wrapText="1"/>
    </xf>
    <xf numFmtId="37" fontId="10" fillId="0" borderId="121" xfId="8" applyNumberFormat="1" applyFont="1" applyBorder="1" applyAlignment="1" applyProtection="1">
      <alignment horizontal="center"/>
    </xf>
    <xf numFmtId="37" fontId="10" fillId="0" borderId="122" xfId="8" applyNumberFormat="1" applyFont="1" applyBorder="1" applyAlignment="1" applyProtection="1">
      <alignment horizontal="center"/>
    </xf>
    <xf numFmtId="37" fontId="10" fillId="0" borderId="123" xfId="8" applyNumberFormat="1" applyFont="1" applyBorder="1" applyAlignment="1" applyProtection="1">
      <alignment horizontal="center"/>
    </xf>
    <xf numFmtId="167" fontId="12" fillId="0" borderId="0" xfId="8" applyNumberFormat="1" applyFont="1" applyAlignment="1" applyProtection="1">
      <alignment horizontal="center"/>
    </xf>
    <xf numFmtId="37" fontId="12" fillId="0" borderId="0" xfId="8" applyNumberFormat="1" applyFont="1" applyAlignment="1" applyProtection="1">
      <alignment horizontal="center"/>
    </xf>
    <xf numFmtId="37" fontId="10" fillId="16" borderId="11" xfId="8" applyNumberFormat="1" applyFont="1" applyFill="1" applyBorder="1" applyAlignment="1" applyProtection="1">
      <alignment horizontal="center"/>
    </xf>
    <xf numFmtId="37" fontId="32" fillId="0" borderId="0" xfId="8" applyNumberFormat="1" applyFont="1" applyAlignment="1" applyProtection="1">
      <alignment wrapText="1"/>
    </xf>
    <xf numFmtId="37" fontId="14" fillId="10" borderId="73" xfId="8" applyNumberFormat="1" applyFont="1" applyFill="1" applyBorder="1" applyAlignment="1" applyProtection="1">
      <alignment horizontal="center"/>
      <protection locked="0"/>
    </xf>
    <xf numFmtId="37" fontId="14" fillId="10" borderId="110" xfId="8" applyNumberFormat="1" applyFont="1" applyFill="1" applyBorder="1" applyAlignment="1" applyProtection="1">
      <alignment horizontal="center"/>
      <protection locked="0"/>
    </xf>
    <xf numFmtId="37" fontId="14" fillId="10" borderId="72" xfId="8" applyNumberFormat="1" applyFont="1" applyFill="1" applyBorder="1" applyAlignment="1" applyProtection="1">
      <alignment horizontal="center"/>
      <protection locked="0"/>
    </xf>
    <xf numFmtId="172" fontId="10" fillId="5" borderId="73" xfId="0" applyNumberFormat="1" applyFont="1" applyFill="1" applyBorder="1" applyAlignment="1" applyProtection="1">
      <alignment horizontal="center" wrapText="1"/>
    </xf>
    <xf numFmtId="172" fontId="10" fillId="5" borderId="110" xfId="0" applyNumberFormat="1" applyFont="1" applyFill="1" applyBorder="1" applyAlignment="1" applyProtection="1">
      <alignment horizontal="center" wrapText="1"/>
    </xf>
    <xf numFmtId="172" fontId="10" fillId="5" borderId="72" xfId="0" applyNumberFormat="1" applyFont="1" applyFill="1" applyBorder="1" applyAlignment="1" applyProtection="1">
      <alignment horizontal="center" wrapText="1"/>
    </xf>
    <xf numFmtId="15" fontId="10" fillId="2" borderId="145" xfId="0" quotePrefix="1" applyNumberFormat="1" applyFont="1" applyFill="1" applyBorder="1" applyAlignment="1" applyProtection="1">
      <alignment horizontal="center" wrapText="1"/>
    </xf>
    <xf numFmtId="15" fontId="10" fillId="2" borderId="48" xfId="0" quotePrefix="1" applyNumberFormat="1" applyFont="1" applyFill="1" applyBorder="1" applyAlignment="1" applyProtection="1">
      <alignment horizontal="center" wrapText="1"/>
    </xf>
    <xf numFmtId="15" fontId="10" fillId="2" borderId="49" xfId="0" quotePrefix="1" applyNumberFormat="1" applyFont="1" applyFill="1" applyBorder="1" applyAlignment="1" applyProtection="1">
      <alignment horizontal="center" wrapText="1"/>
    </xf>
    <xf numFmtId="0" fontId="12" fillId="0" borderId="0" xfId="0" applyFont="1" applyFill="1" applyAlignment="1" applyProtection="1">
      <alignment horizontal="center"/>
    </xf>
    <xf numFmtId="0" fontId="10" fillId="0" borderId="11" xfId="0" applyFont="1" applyFill="1" applyBorder="1" applyAlignment="1" applyProtection="1">
      <alignment horizontal="center"/>
    </xf>
    <xf numFmtId="37" fontId="12" fillId="0" borderId="0" xfId="0" applyNumberFormat="1" applyFont="1" applyAlignment="1" applyProtection="1">
      <alignment horizontal="center"/>
    </xf>
    <xf numFmtId="0" fontId="20" fillId="4" borderId="1" xfId="0" applyFont="1" applyFill="1" applyBorder="1" applyAlignment="1" applyProtection="1">
      <alignment horizontal="left" vertical="top" wrapText="1"/>
      <protection locked="0"/>
    </xf>
    <xf numFmtId="0" fontId="20" fillId="4" borderId="3" xfId="0" applyFont="1" applyFill="1" applyBorder="1" applyAlignment="1" applyProtection="1">
      <alignment horizontal="left" vertical="top" wrapText="1"/>
      <protection locked="0"/>
    </xf>
    <xf numFmtId="0" fontId="14" fillId="2" borderId="125" xfId="0" applyFont="1" applyFill="1" applyBorder="1" applyAlignment="1" applyProtection="1">
      <alignment horizontal="left" wrapText="1"/>
    </xf>
    <xf numFmtId="0" fontId="14" fillId="2" borderId="126" xfId="0" applyFont="1" applyFill="1" applyBorder="1" applyAlignment="1" applyProtection="1">
      <alignment horizontal="left" wrapText="1"/>
    </xf>
    <xf numFmtId="49" fontId="14" fillId="2" borderId="31" xfId="0" applyNumberFormat="1" applyFont="1" applyFill="1" applyBorder="1" applyAlignment="1" applyProtection="1">
      <alignment horizontal="left" wrapText="1"/>
    </xf>
    <xf numFmtId="49" fontId="14" fillId="2" borderId="40" xfId="0" applyNumberFormat="1" applyFont="1" applyFill="1" applyBorder="1" applyAlignment="1" applyProtection="1">
      <alignment horizontal="left" wrapText="1"/>
    </xf>
    <xf numFmtId="0" fontId="10" fillId="0" borderId="23" xfId="0" applyFont="1" applyFill="1" applyBorder="1" applyAlignment="1" applyProtection="1">
      <alignment horizontal="center" vertical="center" wrapText="1"/>
    </xf>
    <xf numFmtId="0" fontId="10" fillId="0" borderId="43" xfId="0" applyFont="1" applyFill="1" applyBorder="1" applyAlignment="1" applyProtection="1">
      <alignment horizontal="center" vertical="center" wrapText="1"/>
    </xf>
    <xf numFmtId="0" fontId="10" fillId="0" borderId="106" xfId="0" applyFont="1" applyFill="1" applyBorder="1" applyAlignment="1" applyProtection="1">
      <alignment horizontal="center" vertical="center" wrapText="1"/>
    </xf>
    <xf numFmtId="0" fontId="10" fillId="0" borderId="45" xfId="0" applyFont="1" applyFill="1" applyBorder="1" applyAlignment="1" applyProtection="1">
      <alignment horizontal="center" vertical="center" wrapText="1"/>
    </xf>
    <xf numFmtId="37" fontId="10" fillId="10" borderId="73" xfId="0" applyNumberFormat="1" applyFont="1" applyFill="1" applyBorder="1" applyAlignment="1" applyProtection="1">
      <alignment horizontal="center"/>
      <protection locked="0"/>
    </xf>
    <xf numFmtId="37" fontId="10" fillId="10" borderId="110" xfId="0" applyNumberFormat="1" applyFont="1" applyFill="1" applyBorder="1" applyAlignment="1" applyProtection="1">
      <alignment horizontal="center"/>
      <protection locked="0"/>
    </xf>
    <xf numFmtId="37" fontId="10" fillId="10" borderId="72" xfId="0" applyNumberFormat="1" applyFont="1" applyFill="1" applyBorder="1" applyAlignment="1" applyProtection="1">
      <alignment horizontal="center"/>
      <protection locked="0"/>
    </xf>
    <xf numFmtId="0" fontId="10" fillId="12" borderId="44" xfId="0" applyFont="1" applyFill="1" applyBorder="1" applyAlignment="1" applyProtection="1">
      <alignment horizontal="left"/>
    </xf>
    <xf numFmtId="0" fontId="10" fillId="12" borderId="94" xfId="0" applyFont="1" applyFill="1" applyBorder="1" applyAlignment="1" applyProtection="1">
      <alignment horizontal="left"/>
    </xf>
    <xf numFmtId="0" fontId="9" fillId="0" borderId="1" xfId="0" applyFont="1" applyFill="1" applyBorder="1" applyAlignment="1" applyProtection="1">
      <alignment horizontal="left" wrapText="1"/>
      <protection locked="0"/>
    </xf>
    <xf numFmtId="0" fontId="14" fillId="0" borderId="2" xfId="0" applyFont="1" applyFill="1" applyBorder="1" applyAlignment="1" applyProtection="1">
      <alignment horizontal="left" wrapText="1"/>
      <protection locked="0"/>
    </xf>
    <xf numFmtId="0" fontId="14" fillId="0" borderId="28" xfId="0" applyFont="1" applyFill="1" applyBorder="1" applyAlignment="1" applyProtection="1">
      <alignment horizontal="left" wrapText="1"/>
      <protection locked="0"/>
    </xf>
    <xf numFmtId="0" fontId="10" fillId="0" borderId="127" xfId="0" applyFont="1" applyFill="1" applyBorder="1" applyAlignment="1" applyProtection="1">
      <alignment horizontal="center" vertical="center" wrapText="1"/>
    </xf>
    <xf numFmtId="0" fontId="10" fillId="0" borderId="6" xfId="0" applyFont="1" applyFill="1" applyBorder="1" applyAlignment="1" applyProtection="1">
      <alignment horizontal="center" vertical="center" wrapText="1"/>
    </xf>
    <xf numFmtId="0" fontId="10" fillId="0" borderId="7" xfId="0" applyFont="1" applyFill="1" applyBorder="1" applyAlignment="1" applyProtection="1">
      <alignment horizontal="center" vertical="center"/>
    </xf>
    <xf numFmtId="0" fontId="10" fillId="0" borderId="68" xfId="0" applyFont="1" applyFill="1" applyBorder="1" applyAlignment="1" applyProtection="1">
      <alignment horizontal="center" vertical="center"/>
    </xf>
    <xf numFmtId="0" fontId="10" fillId="0" borderId="0" xfId="0" applyFont="1" applyFill="1" applyBorder="1" applyAlignment="1" applyProtection="1">
      <alignment horizontal="center" vertical="center"/>
    </xf>
    <xf numFmtId="0" fontId="10" fillId="0" borderId="15" xfId="0" applyFont="1" applyFill="1" applyBorder="1" applyAlignment="1" applyProtection="1">
      <alignment horizontal="center" vertical="center"/>
    </xf>
    <xf numFmtId="0" fontId="10" fillId="0" borderId="11" xfId="0" applyFont="1" applyFill="1" applyBorder="1" applyAlignment="1" applyProtection="1">
      <alignment horizontal="left" wrapText="1"/>
    </xf>
    <xf numFmtId="0" fontId="9" fillId="0" borderId="2" xfId="0" applyFont="1" applyFill="1" applyBorder="1" applyAlignment="1" applyProtection="1">
      <alignment horizontal="left" wrapText="1"/>
      <protection locked="0"/>
    </xf>
    <xf numFmtId="0" fontId="9" fillId="0" borderId="28" xfId="0" applyFont="1" applyFill="1" applyBorder="1" applyAlignment="1" applyProtection="1">
      <alignment horizontal="left" wrapText="1"/>
      <protection locked="0"/>
    </xf>
    <xf numFmtId="0" fontId="9" fillId="0" borderId="47" xfId="0" applyFont="1" applyFill="1" applyBorder="1" applyAlignment="1" applyProtection="1">
      <alignment horizontal="left" wrapText="1"/>
      <protection locked="0"/>
    </xf>
    <xf numFmtId="0" fontId="14" fillId="0" borderId="105" xfId="0" applyFont="1" applyFill="1" applyBorder="1" applyAlignment="1" applyProtection="1">
      <alignment horizontal="left" wrapText="1"/>
      <protection locked="0"/>
    </xf>
    <xf numFmtId="0" fontId="14" fillId="0" borderId="42" xfId="0" applyFont="1" applyFill="1" applyBorder="1" applyAlignment="1" applyProtection="1">
      <alignment horizontal="left" wrapText="1"/>
      <protection locked="0"/>
    </xf>
    <xf numFmtId="0" fontId="14" fillId="0" borderId="68" xfId="0" applyFont="1" applyFill="1" applyBorder="1" applyAlignment="1" applyProtection="1">
      <alignment horizontal="left" wrapText="1"/>
      <protection locked="0"/>
    </xf>
    <xf numFmtId="0" fontId="14" fillId="0" borderId="0" xfId="0" applyFont="1" applyFill="1" applyBorder="1" applyAlignment="1" applyProtection="1">
      <alignment horizontal="left" wrapText="1"/>
      <protection locked="0"/>
    </xf>
    <xf numFmtId="0" fontId="14" fillId="0" borderId="15" xfId="0" applyFont="1" applyFill="1" applyBorder="1" applyAlignment="1" applyProtection="1">
      <alignment horizontal="left" wrapText="1"/>
      <protection locked="0"/>
    </xf>
    <xf numFmtId="0" fontId="14" fillId="0" borderId="70" xfId="0" applyFont="1" applyFill="1" applyBorder="1" applyAlignment="1" applyProtection="1">
      <alignment horizontal="left" wrapText="1"/>
      <protection locked="0"/>
    </xf>
    <xf numFmtId="0" fontId="14" fillId="0" borderId="22" xfId="0" applyFont="1" applyFill="1" applyBorder="1" applyAlignment="1" applyProtection="1">
      <alignment horizontal="left" wrapText="1"/>
      <protection locked="0"/>
    </xf>
    <xf numFmtId="0" fontId="14" fillId="0" borderId="112" xfId="0" applyFont="1" applyFill="1" applyBorder="1" applyAlignment="1" applyProtection="1">
      <alignment horizontal="left" wrapText="1"/>
      <protection locked="0"/>
    </xf>
    <xf numFmtId="0" fontId="14" fillId="0" borderId="47" xfId="0" applyFont="1" applyFill="1" applyBorder="1" applyAlignment="1" applyProtection="1">
      <alignment horizontal="left" wrapText="1"/>
      <protection locked="0"/>
    </xf>
    <xf numFmtId="0" fontId="14" fillId="0" borderId="1" xfId="0" applyFont="1" applyFill="1" applyBorder="1" applyAlignment="1" applyProtection="1">
      <alignment horizontal="left" wrapText="1"/>
      <protection locked="0"/>
    </xf>
    <xf numFmtId="41" fontId="10" fillId="2" borderId="20" xfId="0" applyNumberFormat="1" applyFont="1" applyFill="1" applyBorder="1" applyAlignment="1" applyProtection="1">
      <alignment horizontal="left" wrapText="1"/>
    </xf>
    <xf numFmtId="41" fontId="10" fillId="2" borderId="124" xfId="0" applyNumberFormat="1" applyFont="1" applyFill="1" applyBorder="1" applyAlignment="1" applyProtection="1">
      <alignment horizontal="left" wrapText="1"/>
    </xf>
    <xf numFmtId="171" fontId="14" fillId="12" borderId="30" xfId="0" applyNumberFormat="1" applyFont="1" applyFill="1" applyBorder="1" applyAlignment="1" applyProtection="1">
      <alignment horizontal="center"/>
    </xf>
    <xf numFmtId="171" fontId="14" fillId="12" borderId="45" xfId="0" applyNumberFormat="1" applyFont="1" applyFill="1" applyBorder="1" applyAlignment="1" applyProtection="1">
      <alignment horizontal="center"/>
    </xf>
    <xf numFmtId="0" fontId="20" fillId="0" borderId="0" xfId="0" applyFont="1" applyBorder="1" applyAlignment="1" applyProtection="1">
      <alignment horizontal="left" vertical="top" wrapText="1"/>
    </xf>
    <xf numFmtId="0" fontId="10" fillId="0" borderId="47" xfId="0" applyFont="1" applyBorder="1" applyAlignment="1" applyProtection="1">
      <alignment horizontal="center" vertical="center" wrapText="1"/>
    </xf>
    <xf numFmtId="0" fontId="10" fillId="0" borderId="4" xfId="0" applyFont="1" applyBorder="1" applyAlignment="1" applyProtection="1">
      <alignment horizontal="center" vertical="center" wrapText="1"/>
    </xf>
    <xf numFmtId="0" fontId="10" fillId="0" borderId="68" xfId="0" applyFont="1" applyBorder="1" applyAlignment="1" applyProtection="1">
      <alignment horizontal="center" vertical="center" wrapText="1"/>
    </xf>
    <xf numFmtId="0" fontId="10" fillId="0" borderId="34" xfId="0" applyFont="1" applyBorder="1" applyAlignment="1" applyProtection="1">
      <alignment horizontal="center" vertical="center" wrapText="1"/>
    </xf>
    <xf numFmtId="0" fontId="10" fillId="0" borderId="70" xfId="0" applyFont="1" applyBorder="1" applyAlignment="1" applyProtection="1">
      <alignment horizontal="center" vertical="center" wrapText="1"/>
    </xf>
    <xf numFmtId="0" fontId="10" fillId="0" borderId="27" xfId="0" applyFont="1" applyBorder="1" applyAlignment="1" applyProtection="1">
      <alignment horizontal="center" vertical="center" wrapText="1"/>
    </xf>
    <xf numFmtId="0" fontId="14" fillId="2" borderId="32" xfId="0" applyFont="1" applyFill="1" applyBorder="1" applyAlignment="1" applyProtection="1">
      <alignment horizontal="left" wrapText="1"/>
    </xf>
    <xf numFmtId="0" fontId="14" fillId="2" borderId="128" xfId="0" applyFont="1" applyFill="1" applyBorder="1" applyAlignment="1" applyProtection="1">
      <alignment horizontal="left" wrapText="1"/>
    </xf>
    <xf numFmtId="0" fontId="14" fillId="2" borderId="31" xfId="0" applyFont="1" applyFill="1" applyBorder="1" applyAlignment="1" applyProtection="1">
      <alignment horizontal="left" wrapText="1"/>
    </xf>
    <xf numFmtId="0" fontId="14" fillId="2" borderId="40" xfId="0" applyFont="1" applyFill="1" applyBorder="1" applyAlignment="1" applyProtection="1">
      <alignment horizontal="left" wrapText="1"/>
    </xf>
    <xf numFmtId="0" fontId="10" fillId="0" borderId="22" xfId="0" applyFont="1" applyBorder="1" applyAlignment="1" applyProtection="1">
      <alignment horizontal="left" vertical="top" wrapText="1"/>
    </xf>
    <xf numFmtId="0" fontId="10" fillId="0" borderId="0" xfId="0" applyFont="1" applyBorder="1" applyAlignment="1" applyProtection="1">
      <alignment horizontal="left" vertical="top" wrapText="1"/>
    </xf>
    <xf numFmtId="0" fontId="21" fillId="0" borderId="47" xfId="0" applyFont="1" applyFill="1" applyBorder="1" applyAlignment="1" applyProtection="1">
      <alignment horizontal="left" wrapText="1"/>
      <protection locked="0"/>
    </xf>
    <xf numFmtId="0" fontId="21" fillId="0" borderId="105" xfId="0" applyFont="1" applyFill="1" applyBorder="1" applyAlignment="1" applyProtection="1">
      <alignment horizontal="left" wrapText="1"/>
      <protection locked="0"/>
    </xf>
    <xf numFmtId="0" fontId="21" fillId="0" borderId="42" xfId="0" applyFont="1" applyFill="1" applyBorder="1" applyAlignment="1" applyProtection="1">
      <alignment horizontal="left" wrapText="1"/>
      <protection locked="0"/>
    </xf>
    <xf numFmtId="0" fontId="21" fillId="0" borderId="68" xfId="0" applyFont="1" applyFill="1" applyBorder="1" applyAlignment="1" applyProtection="1">
      <alignment horizontal="left" wrapText="1"/>
      <protection locked="0"/>
    </xf>
    <xf numFmtId="0" fontId="21" fillId="0" borderId="0" xfId="0" applyFont="1" applyFill="1" applyBorder="1" applyAlignment="1" applyProtection="1">
      <alignment horizontal="left" wrapText="1"/>
      <protection locked="0"/>
    </xf>
    <xf numFmtId="0" fontId="21" fillId="0" borderId="15" xfId="0" applyFont="1" applyFill="1" applyBorder="1" applyAlignment="1" applyProtection="1">
      <alignment horizontal="left" wrapText="1"/>
      <protection locked="0"/>
    </xf>
    <xf numFmtId="0" fontId="21" fillId="0" borderId="70" xfId="0" applyFont="1" applyFill="1" applyBorder="1" applyAlignment="1" applyProtection="1">
      <alignment horizontal="left" wrapText="1"/>
      <protection locked="0"/>
    </xf>
    <xf numFmtId="0" fontId="21" fillId="0" borderId="22" xfId="0" applyFont="1" applyFill="1" applyBorder="1" applyAlignment="1" applyProtection="1">
      <alignment horizontal="left" wrapText="1"/>
      <protection locked="0"/>
    </xf>
    <xf numFmtId="0" fontId="21" fillId="0" borderId="112" xfId="0" applyFont="1" applyFill="1" applyBorder="1" applyAlignment="1" applyProtection="1">
      <alignment horizontal="left" wrapText="1"/>
      <protection locked="0"/>
    </xf>
    <xf numFmtId="0" fontId="14" fillId="0" borderId="88" xfId="0" applyFont="1" applyFill="1" applyBorder="1" applyAlignment="1" applyProtection="1">
      <alignment horizontal="left" wrapText="1"/>
      <protection locked="0"/>
    </xf>
    <xf numFmtId="0" fontId="14" fillId="0" borderId="134" xfId="0" applyFont="1" applyFill="1" applyBorder="1" applyAlignment="1" applyProtection="1">
      <alignment horizontal="left" wrapText="1"/>
      <protection locked="0"/>
    </xf>
    <xf numFmtId="0" fontId="14" fillId="0" borderId="135" xfId="0" applyFont="1" applyFill="1" applyBorder="1" applyAlignment="1" applyProtection="1">
      <alignment horizontal="left" wrapText="1"/>
      <protection locked="0"/>
    </xf>
    <xf numFmtId="0" fontId="19" fillId="0" borderId="1" xfId="0" applyFont="1" applyBorder="1" applyAlignment="1" applyProtection="1">
      <alignment horizontal="center" vertical="top" wrapText="1"/>
    </xf>
    <xf numFmtId="0" fontId="19" fillId="0" borderId="2" xfId="0" applyFont="1" applyBorder="1" applyAlignment="1" applyProtection="1">
      <alignment horizontal="center" vertical="top" wrapText="1"/>
    </xf>
    <xf numFmtId="0" fontId="19" fillId="0" borderId="3" xfId="0" applyFont="1" applyBorder="1" applyAlignment="1" applyProtection="1">
      <alignment horizontal="center" vertical="top" wrapText="1"/>
    </xf>
    <xf numFmtId="0" fontId="45" fillId="7" borderId="0" xfId="0" applyFont="1" applyFill="1" applyAlignment="1" applyProtection="1">
      <alignment horizontal="left" vertical="top" wrapText="1"/>
    </xf>
    <xf numFmtId="0" fontId="56" fillId="7" borderId="0" xfId="0" applyFont="1" applyFill="1" applyAlignment="1" applyProtection="1">
      <alignment horizontal="left" vertical="top" wrapText="1"/>
    </xf>
    <xf numFmtId="0" fontId="50" fillId="0" borderId="0" xfId="0" applyFont="1" applyAlignment="1" applyProtection="1">
      <alignment horizontal="left" wrapText="1"/>
    </xf>
    <xf numFmtId="0" fontId="0" fillId="0" borderId="0" xfId="0" applyAlignment="1" applyProtection="1"/>
    <xf numFmtId="0" fontId="9" fillId="0" borderId="0" xfId="0" applyFont="1" applyAlignment="1" applyProtection="1">
      <alignment horizontal="left" wrapText="1"/>
    </xf>
    <xf numFmtId="0" fontId="20" fillId="0" borderId="0" xfId="0" applyFont="1" applyFill="1" applyAlignment="1" applyProtection="1">
      <alignment horizontal="left" wrapText="1"/>
    </xf>
    <xf numFmtId="0" fontId="9" fillId="0" borderId="0" xfId="0" applyFont="1" applyAlignment="1" applyProtection="1">
      <alignment horizontal="left" vertical="top" wrapText="1"/>
    </xf>
    <xf numFmtId="0" fontId="21" fillId="0" borderId="1" xfId="0" applyFont="1" applyFill="1" applyBorder="1" applyAlignment="1" applyProtection="1">
      <alignment horizontal="left" wrapText="1"/>
      <protection locked="0"/>
    </xf>
    <xf numFmtId="0" fontId="21" fillId="0" borderId="2" xfId="0" applyFont="1" applyFill="1" applyBorder="1" applyAlignment="1" applyProtection="1">
      <alignment horizontal="left" wrapText="1"/>
      <protection locked="0"/>
    </xf>
    <xf numFmtId="0" fontId="21" fillId="0" borderId="28" xfId="0" applyFont="1" applyFill="1" applyBorder="1" applyAlignment="1" applyProtection="1">
      <alignment horizontal="left" wrapText="1"/>
      <protection locked="0"/>
    </xf>
    <xf numFmtId="0" fontId="10" fillId="0" borderId="85" xfId="0" applyFont="1" applyBorder="1" applyAlignment="1" applyProtection="1">
      <alignment horizontal="left" vertical="center" wrapText="1"/>
    </xf>
    <xf numFmtId="0" fontId="10" fillId="0" borderId="129" xfId="0" applyFont="1" applyBorder="1" applyAlignment="1" applyProtection="1">
      <alignment horizontal="left" vertical="center" wrapText="1"/>
    </xf>
    <xf numFmtId="0" fontId="10" fillId="0" borderId="0" xfId="0" applyFont="1" applyFill="1" applyAlignment="1" applyProtection="1">
      <alignment horizontal="center"/>
    </xf>
    <xf numFmtId="0" fontId="11" fillId="0" borderId="47" xfId="0" applyFont="1" applyFill="1" applyBorder="1" applyAlignment="1" applyProtection="1">
      <alignment horizontal="left"/>
      <protection locked="0"/>
    </xf>
    <xf numFmtId="0" fontId="11" fillId="0" borderId="105" xfId="0" applyFont="1" applyFill="1" applyBorder="1" applyAlignment="1" applyProtection="1">
      <alignment horizontal="left"/>
      <protection locked="0"/>
    </xf>
    <xf numFmtId="0" fontId="11" fillId="0" borderId="42" xfId="0" applyFont="1" applyFill="1" applyBorder="1" applyAlignment="1" applyProtection="1">
      <alignment horizontal="left"/>
      <protection locked="0"/>
    </xf>
    <xf numFmtId="0" fontId="11" fillId="0" borderId="68" xfId="0" applyFont="1" applyFill="1" applyBorder="1" applyAlignment="1" applyProtection="1">
      <alignment horizontal="left"/>
      <protection locked="0"/>
    </xf>
    <xf numFmtId="0" fontId="11" fillId="0" borderId="0" xfId="0" applyFont="1" applyFill="1" applyBorder="1" applyAlignment="1" applyProtection="1">
      <alignment horizontal="left"/>
      <protection locked="0"/>
    </xf>
    <xf numFmtId="0" fontId="11" fillId="0" borderId="15" xfId="0" applyFont="1" applyFill="1" applyBorder="1" applyAlignment="1" applyProtection="1">
      <alignment horizontal="left"/>
      <protection locked="0"/>
    </xf>
    <xf numFmtId="0" fontId="11" fillId="0" borderId="88" xfId="0" applyFont="1" applyFill="1" applyBorder="1" applyAlignment="1" applyProtection="1">
      <alignment horizontal="left"/>
      <protection locked="0"/>
    </xf>
    <xf numFmtId="0" fontId="11" fillId="0" borderId="134" xfId="0" applyFont="1" applyFill="1" applyBorder="1" applyAlignment="1" applyProtection="1">
      <alignment horizontal="left"/>
      <protection locked="0"/>
    </xf>
    <xf numFmtId="0" fontId="11" fillId="0" borderId="135" xfId="0" applyFont="1" applyFill="1" applyBorder="1" applyAlignment="1" applyProtection="1">
      <alignment horizontal="left"/>
      <protection locked="0"/>
    </xf>
    <xf numFmtId="0" fontId="11" fillId="0" borderId="70" xfId="0" applyFont="1" applyFill="1" applyBorder="1" applyAlignment="1" applyProtection="1">
      <alignment horizontal="left"/>
      <protection locked="0"/>
    </xf>
    <xf numFmtId="0" fontId="11" fillId="0" borderId="22" xfId="0" applyFont="1" applyFill="1" applyBorder="1" applyAlignment="1" applyProtection="1">
      <alignment horizontal="left"/>
      <protection locked="0"/>
    </xf>
    <xf numFmtId="0" fontId="11" fillId="0" borderId="112" xfId="0" applyFont="1" applyFill="1" applyBorder="1" applyAlignment="1" applyProtection="1">
      <alignment horizontal="left"/>
      <protection locked="0"/>
    </xf>
    <xf numFmtId="0" fontId="35" fillId="0" borderId="47" xfId="0" applyFont="1" applyFill="1" applyBorder="1" applyAlignment="1" applyProtection="1">
      <alignment horizontal="left"/>
      <protection locked="0"/>
    </xf>
    <xf numFmtId="0" fontId="35" fillId="0" borderId="105" xfId="0" applyFont="1" applyFill="1" applyBorder="1" applyAlignment="1" applyProtection="1">
      <alignment horizontal="left"/>
      <protection locked="0"/>
    </xf>
    <xf numFmtId="0" fontId="35" fillId="0" borderId="42" xfId="0" applyFont="1" applyFill="1" applyBorder="1" applyAlignment="1" applyProtection="1">
      <alignment horizontal="left"/>
      <protection locked="0"/>
    </xf>
    <xf numFmtId="0" fontId="35" fillId="0" borderId="68" xfId="0" applyFont="1" applyFill="1" applyBorder="1" applyAlignment="1" applyProtection="1">
      <alignment horizontal="left"/>
      <protection locked="0"/>
    </xf>
    <xf numFmtId="0" fontId="35" fillId="0" borderId="0" xfId="0" applyFont="1" applyFill="1" applyBorder="1" applyAlignment="1" applyProtection="1">
      <alignment horizontal="left"/>
      <protection locked="0"/>
    </xf>
    <xf numFmtId="0" fontId="35" fillId="0" borderId="15" xfId="0" applyFont="1" applyFill="1" applyBorder="1" applyAlignment="1" applyProtection="1">
      <alignment horizontal="left"/>
      <protection locked="0"/>
    </xf>
    <xf numFmtId="0" fontId="35" fillId="0" borderId="70" xfId="0" applyFont="1" applyFill="1" applyBorder="1" applyAlignment="1" applyProtection="1">
      <alignment horizontal="left"/>
      <protection locked="0"/>
    </xf>
    <xf numFmtId="0" fontId="35" fillId="0" borderId="22" xfId="0" applyFont="1" applyFill="1" applyBorder="1" applyAlignment="1" applyProtection="1">
      <alignment horizontal="left"/>
      <protection locked="0"/>
    </xf>
    <xf numFmtId="0" fontId="35" fillId="0" borderId="112" xfId="0" applyFont="1" applyFill="1" applyBorder="1" applyAlignment="1" applyProtection="1">
      <alignment horizontal="left"/>
      <protection locked="0"/>
    </xf>
    <xf numFmtId="49" fontId="10" fillId="0" borderId="0" xfId="0" applyNumberFormat="1" applyFont="1" applyFill="1" applyAlignment="1" applyProtection="1">
      <alignment horizontal="left" wrapText="1"/>
    </xf>
    <xf numFmtId="0" fontId="36" fillId="12" borderId="87" xfId="0" applyFont="1" applyFill="1" applyBorder="1" applyAlignment="1" applyProtection="1">
      <alignment horizontal="left"/>
    </xf>
    <xf numFmtId="0" fontId="36" fillId="12" borderId="11" xfId="0" applyFont="1" applyFill="1" applyBorder="1" applyAlignment="1" applyProtection="1">
      <alignment horizontal="left"/>
    </xf>
    <xf numFmtId="0" fontId="36" fillId="12" borderId="17" xfId="0" applyFont="1" applyFill="1" applyBorder="1" applyAlignment="1" applyProtection="1">
      <alignment horizontal="left"/>
    </xf>
    <xf numFmtId="0" fontId="12" fillId="7" borderId="0" xfId="0" applyFont="1" applyFill="1" applyAlignment="1" applyProtection="1">
      <alignment horizontal="center"/>
    </xf>
    <xf numFmtId="0" fontId="11" fillId="0" borderId="47" xfId="0" applyFont="1" applyFill="1" applyBorder="1" applyAlignment="1" applyProtection="1">
      <alignment horizontal="center"/>
      <protection locked="0"/>
    </xf>
    <xf numFmtId="0" fontId="11" fillId="0" borderId="105" xfId="0" applyFont="1" applyFill="1" applyBorder="1" applyAlignment="1" applyProtection="1">
      <alignment horizontal="center"/>
      <protection locked="0"/>
    </xf>
    <xf numFmtId="0" fontId="11" fillId="0" borderId="42" xfId="0" applyFont="1" applyFill="1" applyBorder="1" applyAlignment="1" applyProtection="1">
      <alignment horizontal="center"/>
      <protection locked="0"/>
    </xf>
    <xf numFmtId="0" fontId="11" fillId="0" borderId="68" xfId="0" applyFont="1" applyFill="1" applyBorder="1" applyAlignment="1" applyProtection="1">
      <alignment horizontal="center"/>
      <protection locked="0"/>
    </xf>
    <xf numFmtId="0" fontId="11" fillId="0" borderId="0" xfId="0" applyFont="1" applyFill="1" applyBorder="1" applyAlignment="1" applyProtection="1">
      <alignment horizontal="center"/>
      <protection locked="0"/>
    </xf>
    <xf numFmtId="0" fontId="11" fillId="0" borderId="15" xfId="0" applyFont="1" applyFill="1" applyBorder="1" applyAlignment="1" applyProtection="1">
      <alignment horizontal="center"/>
      <protection locked="0"/>
    </xf>
    <xf numFmtId="0" fontId="11" fillId="0" borderId="70" xfId="0" applyFont="1" applyFill="1" applyBorder="1" applyAlignment="1" applyProtection="1">
      <alignment horizontal="center"/>
      <protection locked="0"/>
    </xf>
    <xf numFmtId="0" fontId="11" fillId="0" borderId="22" xfId="0" applyFont="1" applyFill="1" applyBorder="1" applyAlignment="1" applyProtection="1">
      <alignment horizontal="center"/>
      <protection locked="0"/>
    </xf>
    <xf numFmtId="0" fontId="11" fillId="0" borderId="112" xfId="0" applyFont="1" applyFill="1" applyBorder="1" applyAlignment="1" applyProtection="1">
      <alignment horizontal="center"/>
      <protection locked="0"/>
    </xf>
    <xf numFmtId="0" fontId="35" fillId="0" borderId="47" xfId="0" applyFont="1" applyFill="1" applyBorder="1" applyAlignment="1" applyProtection="1">
      <alignment horizontal="center"/>
      <protection locked="0"/>
    </xf>
    <xf numFmtId="0" fontId="35" fillId="0" borderId="105" xfId="0" applyFont="1" applyFill="1" applyBorder="1" applyAlignment="1" applyProtection="1">
      <alignment horizontal="center"/>
      <protection locked="0"/>
    </xf>
    <xf numFmtId="0" fontId="35" fillId="0" borderId="42" xfId="0" applyFont="1" applyFill="1" applyBorder="1" applyAlignment="1" applyProtection="1">
      <alignment horizontal="center"/>
      <protection locked="0"/>
    </xf>
    <xf numFmtId="0" fontId="35" fillId="0" borderId="68" xfId="0" applyFont="1" applyFill="1" applyBorder="1" applyAlignment="1" applyProtection="1">
      <alignment horizontal="center"/>
      <protection locked="0"/>
    </xf>
    <xf numFmtId="0" fontId="35" fillId="0" borderId="0" xfId="0" applyFont="1" applyFill="1" applyBorder="1" applyAlignment="1" applyProtection="1">
      <alignment horizontal="center"/>
      <protection locked="0"/>
    </xf>
    <xf numFmtId="0" fontId="35" fillId="0" borderId="15" xfId="0" applyFont="1" applyFill="1" applyBorder="1" applyAlignment="1" applyProtection="1">
      <alignment horizontal="center"/>
      <protection locked="0"/>
    </xf>
    <xf numFmtId="0" fontId="35" fillId="0" borderId="70" xfId="0" applyFont="1" applyFill="1" applyBorder="1" applyAlignment="1" applyProtection="1">
      <alignment horizontal="center"/>
      <protection locked="0"/>
    </xf>
    <xf numFmtId="0" fontId="35" fillId="0" borderId="22" xfId="0" applyFont="1" applyFill="1" applyBorder="1" applyAlignment="1" applyProtection="1">
      <alignment horizontal="center"/>
      <protection locked="0"/>
    </xf>
    <xf numFmtId="0" fontId="35" fillId="0" borderId="112" xfId="0" applyFont="1" applyFill="1" applyBorder="1" applyAlignment="1" applyProtection="1">
      <alignment horizontal="center"/>
      <protection locked="0"/>
    </xf>
    <xf numFmtId="0" fontId="10" fillId="0" borderId="127" xfId="0" applyFont="1" applyFill="1" applyBorder="1" applyAlignment="1" applyProtection="1">
      <alignment horizontal="center" vertical="top" wrapText="1"/>
    </xf>
    <xf numFmtId="0" fontId="10" fillId="0" borderId="6" xfId="0" applyFont="1" applyFill="1" applyBorder="1" applyAlignment="1" applyProtection="1">
      <alignment horizontal="center" vertical="top"/>
    </xf>
    <xf numFmtId="0" fontId="10" fillId="0" borderId="7" xfId="0" applyFont="1" applyFill="1" applyBorder="1" applyAlignment="1" applyProtection="1">
      <alignment horizontal="center" vertical="top"/>
    </xf>
    <xf numFmtId="0" fontId="10" fillId="0" borderId="70" xfId="0" applyFont="1" applyFill="1" applyBorder="1" applyAlignment="1" applyProtection="1">
      <alignment horizontal="center" vertical="top"/>
    </xf>
    <xf numFmtId="0" fontId="10" fillId="0" borderId="22" xfId="0" applyFont="1" applyFill="1" applyBorder="1" applyAlignment="1" applyProtection="1">
      <alignment horizontal="center" vertical="top"/>
    </xf>
    <xf numFmtId="0" fontId="10" fillId="0" borderId="112" xfId="0" applyFont="1" applyFill="1" applyBorder="1" applyAlignment="1" applyProtection="1">
      <alignment horizontal="center" vertical="top"/>
    </xf>
    <xf numFmtId="172" fontId="10" fillId="5" borderId="73" xfId="0" applyNumberFormat="1" applyFont="1" applyFill="1" applyBorder="1" applyAlignment="1" applyProtection="1">
      <alignment horizontal="center"/>
    </xf>
    <xf numFmtId="172" fontId="10" fillId="5" borderId="110" xfId="0" applyNumberFormat="1" applyFont="1" applyFill="1" applyBorder="1" applyAlignment="1" applyProtection="1">
      <alignment horizontal="center"/>
    </xf>
    <xf numFmtId="172" fontId="10" fillId="5" borderId="72" xfId="0" applyNumberFormat="1" applyFont="1" applyFill="1" applyBorder="1" applyAlignment="1" applyProtection="1">
      <alignment horizontal="center"/>
    </xf>
    <xf numFmtId="0" fontId="35" fillId="0" borderId="1" xfId="0" applyFont="1" applyFill="1" applyBorder="1" applyAlignment="1" applyProtection="1">
      <alignment horizontal="left"/>
      <protection locked="0"/>
    </xf>
    <xf numFmtId="0" fontId="35" fillId="0" borderId="2" xfId="0" applyFont="1" applyFill="1" applyBorder="1" applyAlignment="1" applyProtection="1">
      <alignment horizontal="left"/>
      <protection locked="0"/>
    </xf>
    <xf numFmtId="0" fontId="35" fillId="0" borderId="28" xfId="0" applyFont="1" applyFill="1" applyBorder="1" applyAlignment="1" applyProtection="1">
      <alignment horizontal="left"/>
      <protection locked="0"/>
    </xf>
    <xf numFmtId="0" fontId="11" fillId="0" borderId="1" xfId="0" applyFont="1" applyFill="1" applyBorder="1" applyAlignment="1" applyProtection="1">
      <alignment horizontal="left"/>
      <protection locked="0"/>
    </xf>
    <xf numFmtId="0" fontId="11" fillId="0" borderId="2" xfId="0" applyFont="1" applyFill="1" applyBorder="1" applyAlignment="1" applyProtection="1">
      <alignment horizontal="left"/>
      <protection locked="0"/>
    </xf>
    <xf numFmtId="0" fontId="11" fillId="0" borderId="28" xfId="0" applyFont="1" applyFill="1" applyBorder="1" applyAlignment="1" applyProtection="1">
      <alignment horizontal="left"/>
      <protection locked="0"/>
    </xf>
    <xf numFmtId="0" fontId="9" fillId="0" borderId="0" xfId="0" applyFont="1" applyFill="1" applyAlignment="1" applyProtection="1">
      <alignment horizontal="left"/>
    </xf>
    <xf numFmtId="0" fontId="17" fillId="0" borderId="0" xfId="0" applyFont="1" applyFill="1" applyAlignment="1" applyProtection="1">
      <alignment horizontal="left"/>
    </xf>
    <xf numFmtId="0" fontId="12" fillId="0" borderId="0" xfId="0" applyFont="1" applyAlignment="1" applyProtection="1">
      <alignment horizontal="center"/>
    </xf>
    <xf numFmtId="0" fontId="10" fillId="2" borderId="23" xfId="0" applyFont="1" applyFill="1" applyBorder="1" applyAlignment="1" applyProtection="1">
      <alignment horizontal="center" vertical="center" wrapText="1"/>
    </xf>
    <xf numFmtId="0" fontId="10" fillId="2" borderId="43" xfId="0" applyFont="1" applyFill="1" applyBorder="1" applyAlignment="1" applyProtection="1">
      <alignment horizontal="center" vertical="center" wrapText="1"/>
    </xf>
    <xf numFmtId="0" fontId="10" fillId="2" borderId="0" xfId="0" applyFont="1" applyFill="1" applyBorder="1" applyAlignment="1" applyProtection="1">
      <alignment horizontal="left" vertical="top" wrapText="1"/>
    </xf>
    <xf numFmtId="0" fontId="14" fillId="2" borderId="0" xfId="0" applyFont="1" applyFill="1" applyBorder="1" applyAlignment="1" applyProtection="1">
      <alignment horizontal="left" vertical="top" wrapText="1"/>
    </xf>
    <xf numFmtId="0" fontId="10" fillId="2" borderId="106" xfId="0" applyFont="1" applyFill="1" applyBorder="1" applyAlignment="1" applyProtection="1">
      <alignment horizontal="center" vertical="center" wrapText="1"/>
    </xf>
    <xf numFmtId="0" fontId="10" fillId="2" borderId="45" xfId="0" applyFont="1" applyFill="1" applyBorder="1" applyAlignment="1" applyProtection="1">
      <alignment horizontal="center" vertical="center" wrapText="1"/>
    </xf>
    <xf numFmtId="0" fontId="39" fillId="2" borderId="11" xfId="0" applyFont="1" applyFill="1" applyBorder="1" applyAlignment="1" applyProtection="1">
      <alignment horizontal="center"/>
    </xf>
    <xf numFmtId="0" fontId="10" fillId="0" borderId="6" xfId="0" applyFont="1" applyFill="1" applyBorder="1" applyAlignment="1" applyProtection="1">
      <alignment horizontal="center" vertical="center"/>
    </xf>
    <xf numFmtId="0" fontId="14" fillId="0" borderId="47" xfId="0" applyFont="1" applyBorder="1" applyAlignment="1" applyProtection="1">
      <alignment horizontal="left" wrapText="1"/>
      <protection locked="0"/>
    </xf>
    <xf numFmtId="0" fontId="14" fillId="0" borderId="105" xfId="0" applyFont="1" applyBorder="1" applyAlignment="1" applyProtection="1">
      <alignment horizontal="left" wrapText="1"/>
      <protection locked="0"/>
    </xf>
    <xf numFmtId="0" fontId="14" fillId="0" borderId="42" xfId="0" applyFont="1" applyBorder="1" applyAlignment="1" applyProtection="1">
      <alignment horizontal="left" wrapText="1"/>
      <protection locked="0"/>
    </xf>
    <xf numFmtId="0" fontId="14" fillId="0" borderId="68" xfId="0" applyFont="1" applyBorder="1" applyAlignment="1" applyProtection="1">
      <alignment horizontal="left" wrapText="1"/>
      <protection locked="0"/>
    </xf>
    <xf numFmtId="0" fontId="14" fillId="0" borderId="0" xfId="0" applyFont="1" applyBorder="1" applyAlignment="1" applyProtection="1">
      <alignment horizontal="left" wrapText="1"/>
      <protection locked="0"/>
    </xf>
    <xf numFmtId="0" fontId="14" fillId="0" borderId="15" xfId="0" applyFont="1" applyBorder="1" applyAlignment="1" applyProtection="1">
      <alignment horizontal="left" wrapText="1"/>
      <protection locked="0"/>
    </xf>
    <xf numFmtId="0" fontId="14" fillId="0" borderId="70" xfId="0" applyFont="1" applyBorder="1" applyAlignment="1" applyProtection="1">
      <alignment horizontal="left" wrapText="1"/>
      <protection locked="0"/>
    </xf>
    <xf numFmtId="0" fontId="14" fillId="0" borderId="22" xfId="0" applyFont="1" applyBorder="1" applyAlignment="1" applyProtection="1">
      <alignment horizontal="left" wrapText="1"/>
      <protection locked="0"/>
    </xf>
    <xf numFmtId="0" fontId="14" fillId="0" borderId="112" xfId="0" applyFont="1" applyBorder="1" applyAlignment="1" applyProtection="1">
      <alignment horizontal="left" wrapText="1"/>
      <protection locked="0"/>
    </xf>
    <xf numFmtId="0" fontId="17" fillId="0" borderId="0" xfId="0" applyFont="1" applyAlignment="1" applyProtection="1">
      <alignment horizontal="left" vertical="top" wrapText="1"/>
    </xf>
    <xf numFmtId="0" fontId="14" fillId="0" borderId="85" xfId="0" applyFont="1" applyBorder="1" applyAlignment="1" applyProtection="1">
      <alignment horizontal="left" wrapText="1"/>
      <protection locked="0"/>
    </xf>
    <xf numFmtId="0" fontId="14" fillId="0" borderId="130" xfId="0" applyFont="1" applyBorder="1" applyAlignment="1" applyProtection="1">
      <alignment horizontal="left" wrapText="1"/>
      <protection locked="0"/>
    </xf>
    <xf numFmtId="0" fontId="14" fillId="0" borderId="131" xfId="0" applyFont="1" applyBorder="1" applyAlignment="1" applyProtection="1">
      <alignment horizontal="left" wrapText="1"/>
      <protection locked="0"/>
    </xf>
    <xf numFmtId="0" fontId="10" fillId="0" borderId="105" xfId="0" applyFont="1" applyBorder="1" applyAlignment="1" applyProtection="1">
      <alignment horizontal="center" vertical="center" wrapText="1"/>
    </xf>
    <xf numFmtId="0" fontId="14" fillId="0" borderId="1" xfId="0" applyFont="1" applyBorder="1" applyAlignment="1" applyProtection="1">
      <alignment horizontal="left" wrapText="1"/>
      <protection locked="0"/>
    </xf>
    <xf numFmtId="0" fontId="14" fillId="0" borderId="2" xfId="0" applyFont="1" applyBorder="1" applyAlignment="1" applyProtection="1">
      <alignment horizontal="left" wrapText="1"/>
      <protection locked="0"/>
    </xf>
    <xf numFmtId="0" fontId="14" fillId="0" borderId="28" xfId="0" applyFont="1" applyBorder="1" applyAlignment="1" applyProtection="1">
      <alignment horizontal="left" wrapText="1"/>
      <protection locked="0"/>
    </xf>
    <xf numFmtId="0" fontId="10" fillId="12" borderId="87" xfId="0" applyFont="1" applyFill="1" applyBorder="1" applyAlignment="1" applyProtection="1">
      <alignment horizontal="left"/>
    </xf>
    <xf numFmtId="0" fontId="10" fillId="12" borderId="11" xfId="0" applyFont="1" applyFill="1" applyBorder="1" applyAlignment="1" applyProtection="1">
      <alignment horizontal="left"/>
    </xf>
    <xf numFmtId="0" fontId="10" fillId="12" borderId="17" xfId="0" applyFont="1" applyFill="1" applyBorder="1" applyAlignment="1" applyProtection="1">
      <alignment horizontal="left"/>
    </xf>
    <xf numFmtId="0" fontId="10" fillId="0" borderId="19" xfId="0" applyFont="1" applyBorder="1" applyAlignment="1" applyProtection="1">
      <alignment horizontal="center" vertical="top" wrapText="1"/>
    </xf>
    <xf numFmtId="0" fontId="9" fillId="2" borderId="0" xfId="0" applyFont="1" applyFill="1" applyAlignment="1" applyProtection="1">
      <alignment horizontal="left" vertical="top" wrapText="1"/>
    </xf>
    <xf numFmtId="0" fontId="17" fillId="2" borderId="0" xfId="0" applyFont="1" applyFill="1" applyAlignment="1" applyProtection="1">
      <alignment horizontal="left" vertical="top" wrapText="1"/>
    </xf>
    <xf numFmtId="0" fontId="10" fillId="0" borderId="85" xfId="0" applyFont="1" applyBorder="1" applyAlignment="1" applyProtection="1">
      <alignment horizontal="left" vertical="top" wrapText="1"/>
    </xf>
    <xf numFmtId="0" fontId="10" fillId="0" borderId="129" xfId="0" applyFont="1" applyBorder="1" applyAlignment="1" applyProtection="1">
      <alignment horizontal="left" vertical="top" wrapText="1"/>
    </xf>
    <xf numFmtId="37" fontId="9" fillId="2" borderId="0" xfId="0" applyNumberFormat="1" applyFont="1" applyFill="1" applyAlignment="1" applyProtection="1">
      <alignment horizontal="left" vertical="top" wrapText="1"/>
    </xf>
    <xf numFmtId="37" fontId="14" fillId="2" borderId="0" xfId="0" applyNumberFormat="1" applyFont="1" applyFill="1" applyAlignment="1" applyProtection="1">
      <alignment horizontal="left" vertical="top" wrapText="1"/>
    </xf>
    <xf numFmtId="0" fontId="17" fillId="0" borderId="0" xfId="0" applyFont="1" applyAlignment="1" applyProtection="1">
      <alignment horizontal="left" wrapText="1"/>
    </xf>
    <xf numFmtId="0" fontId="39" fillId="0" borderId="0" xfId="0" applyFont="1" applyAlignment="1" applyProtection="1">
      <alignment horizontal="center"/>
    </xf>
    <xf numFmtId="37" fontId="9" fillId="2" borderId="0" xfId="0" applyNumberFormat="1" applyFont="1" applyFill="1" applyAlignment="1" applyProtection="1">
      <alignment horizontal="left" wrapText="1"/>
    </xf>
    <xf numFmtId="37" fontId="14" fillId="2" borderId="0" xfId="0" applyNumberFormat="1" applyFont="1" applyFill="1" applyAlignment="1" applyProtection="1">
      <alignment horizontal="left" wrapText="1"/>
    </xf>
    <xf numFmtId="0" fontId="39" fillId="2" borderId="0" xfId="0" applyFont="1" applyFill="1" applyAlignment="1" applyProtection="1">
      <alignment horizontal="center"/>
    </xf>
    <xf numFmtId="0" fontId="10" fillId="2" borderId="46" xfId="0" applyFont="1" applyFill="1" applyBorder="1" applyAlignment="1" applyProtection="1">
      <alignment horizontal="center"/>
    </xf>
    <xf numFmtId="0" fontId="10" fillId="2" borderId="48" xfId="0" applyFont="1" applyFill="1" applyBorder="1" applyAlignment="1" applyProtection="1">
      <alignment horizontal="center"/>
    </xf>
    <xf numFmtId="0" fontId="10" fillId="2" borderId="49" xfId="0" applyFont="1" applyFill="1" applyBorder="1" applyAlignment="1" applyProtection="1">
      <alignment horizontal="center"/>
    </xf>
    <xf numFmtId="37" fontId="17" fillId="2" borderId="0" xfId="0" applyNumberFormat="1" applyFont="1" applyFill="1" applyAlignment="1" applyProtection="1">
      <alignment horizontal="left" vertical="top" wrapText="1"/>
    </xf>
    <xf numFmtId="37" fontId="14" fillId="2" borderId="0" xfId="0" quotePrefix="1" applyNumberFormat="1" applyFont="1" applyFill="1" applyAlignment="1" applyProtection="1">
      <alignment horizontal="left" vertical="top" wrapText="1"/>
    </xf>
    <xf numFmtId="0" fontId="14" fillId="12" borderId="132" xfId="0" applyFont="1" applyFill="1" applyBorder="1" applyAlignment="1" applyProtection="1">
      <alignment horizontal="left"/>
    </xf>
    <xf numFmtId="0" fontId="14" fillId="12" borderId="124" xfId="0" applyFont="1" applyFill="1" applyBorder="1" applyAlignment="1" applyProtection="1">
      <alignment horizontal="left"/>
    </xf>
    <xf numFmtId="0" fontId="14" fillId="12" borderId="133" xfId="0" applyFont="1" applyFill="1" applyBorder="1" applyAlignment="1" applyProtection="1">
      <alignment horizontal="left"/>
    </xf>
    <xf numFmtId="0" fontId="9" fillId="0" borderId="47" xfId="0" applyFont="1" applyBorder="1" applyAlignment="1" applyProtection="1">
      <alignment horizontal="left" wrapText="1"/>
      <protection locked="0"/>
    </xf>
    <xf numFmtId="0" fontId="14" fillId="0" borderId="88" xfId="0" applyFont="1" applyBorder="1" applyAlignment="1" applyProtection="1">
      <alignment horizontal="left" wrapText="1"/>
      <protection locked="0"/>
    </xf>
    <xf numFmtId="0" fontId="14" fillId="0" borderId="134" xfId="0" applyFont="1" applyBorder="1" applyAlignment="1" applyProtection="1">
      <alignment horizontal="left" wrapText="1"/>
      <protection locked="0"/>
    </xf>
    <xf numFmtId="0" fontId="14" fillId="0" borderId="135" xfId="0" applyFont="1" applyBorder="1" applyAlignment="1" applyProtection="1">
      <alignment horizontal="left" wrapText="1"/>
      <protection locked="0"/>
    </xf>
    <xf numFmtId="0" fontId="10" fillId="0" borderId="0" xfId="0" applyFont="1" applyBorder="1" applyAlignment="1" applyProtection="1">
      <alignment horizontal="center" vertical="center" wrapText="1"/>
    </xf>
    <xf numFmtId="0" fontId="19" fillId="0" borderId="47" xfId="0" applyFont="1" applyBorder="1" applyAlignment="1" applyProtection="1">
      <alignment horizontal="center" vertical="center" wrapText="1"/>
    </xf>
    <xf numFmtId="0" fontId="19" fillId="0" borderId="105" xfId="0" applyFont="1" applyBorder="1" applyAlignment="1" applyProtection="1">
      <alignment horizontal="center" vertical="center" wrapText="1"/>
    </xf>
    <xf numFmtId="0" fontId="19" fillId="0" borderId="4" xfId="0" applyFont="1" applyBorder="1" applyAlignment="1" applyProtection="1">
      <alignment horizontal="center" vertical="center" wrapText="1"/>
    </xf>
    <xf numFmtId="0" fontId="19" fillId="0" borderId="70" xfId="0" applyFont="1" applyBorder="1" applyAlignment="1" applyProtection="1">
      <alignment horizontal="center" vertical="center" wrapText="1"/>
    </xf>
    <xf numFmtId="0" fontId="19" fillId="0" borderId="22" xfId="0" applyFont="1" applyBorder="1" applyAlignment="1" applyProtection="1">
      <alignment horizontal="center" vertical="center" wrapText="1"/>
    </xf>
    <xf numFmtId="0" fontId="19" fillId="0" borderId="27" xfId="0" applyFont="1" applyBorder="1" applyAlignment="1" applyProtection="1">
      <alignment horizontal="center" vertical="center" wrapText="1"/>
    </xf>
    <xf numFmtId="0" fontId="12" fillId="2" borderId="0" xfId="0" applyFont="1" applyFill="1" applyBorder="1" applyAlignment="1" applyProtection="1">
      <alignment horizontal="center"/>
    </xf>
    <xf numFmtId="0" fontId="9" fillId="2" borderId="0" xfId="0" applyFont="1" applyFill="1" applyAlignment="1" applyProtection="1">
      <alignment horizontal="left"/>
    </xf>
    <xf numFmtId="0" fontId="17" fillId="2" borderId="0" xfId="0" applyFont="1" applyFill="1" applyAlignment="1" applyProtection="1">
      <alignment horizontal="left"/>
    </xf>
    <xf numFmtId="0" fontId="9" fillId="2" borderId="0" xfId="0" applyFont="1" applyFill="1" applyAlignment="1" applyProtection="1">
      <alignment wrapText="1"/>
    </xf>
    <xf numFmtId="0" fontId="0" fillId="0" borderId="0" xfId="0" applyAlignment="1" applyProtection="1">
      <alignment wrapText="1"/>
    </xf>
    <xf numFmtId="0" fontId="20" fillId="0" borderId="0" xfId="0" applyFont="1" applyFill="1" applyBorder="1" applyAlignment="1" applyProtection="1">
      <alignment horizontal="left" vertical="center" wrapText="1"/>
    </xf>
    <xf numFmtId="0" fontId="20" fillId="0" borderId="0" xfId="0" quotePrefix="1" applyFont="1" applyFill="1" applyAlignment="1" applyProtection="1">
      <alignment horizontal="left" vertical="center" wrapText="1"/>
    </xf>
    <xf numFmtId="0" fontId="10" fillId="0" borderId="5" xfId="0" applyFont="1" applyFill="1" applyBorder="1" applyAlignment="1" applyProtection="1">
      <alignment horizontal="center" vertical="top" wrapText="1"/>
    </xf>
    <xf numFmtId="0" fontId="10" fillId="0" borderId="6" xfId="0" applyFont="1" applyFill="1" applyBorder="1" applyAlignment="1" applyProtection="1">
      <alignment horizontal="center" vertical="top" wrapText="1"/>
    </xf>
    <xf numFmtId="0" fontId="10" fillId="0" borderId="7" xfId="0" applyFont="1" applyFill="1" applyBorder="1" applyAlignment="1" applyProtection="1">
      <alignment horizontal="center" vertical="top" wrapText="1"/>
    </xf>
    <xf numFmtId="173" fontId="10" fillId="0" borderId="5" xfId="0" applyNumberFormat="1" applyFont="1" applyFill="1" applyBorder="1" applyAlignment="1" applyProtection="1">
      <alignment horizontal="center" vertical="top" wrapText="1"/>
    </xf>
    <xf numFmtId="173" fontId="10" fillId="0" borderId="6" xfId="0" applyNumberFormat="1" applyFont="1" applyFill="1" applyBorder="1" applyAlignment="1" applyProtection="1">
      <alignment horizontal="center" vertical="top" wrapText="1"/>
    </xf>
    <xf numFmtId="173" fontId="10" fillId="0" borderId="7" xfId="0" applyNumberFormat="1" applyFont="1" applyFill="1" applyBorder="1" applyAlignment="1" applyProtection="1">
      <alignment horizontal="center" vertical="top" wrapText="1"/>
    </xf>
    <xf numFmtId="0" fontId="39" fillId="0" borderId="11" xfId="0" applyFont="1" applyBorder="1" applyAlignment="1" applyProtection="1">
      <alignment horizontal="center"/>
    </xf>
    <xf numFmtId="0" fontId="39" fillId="7" borderId="11" xfId="5" applyFont="1" applyFill="1" applyBorder="1" applyAlignment="1" applyProtection="1">
      <alignment horizontal="center"/>
    </xf>
    <xf numFmtId="0" fontId="9" fillId="7" borderId="0" xfId="5" quotePrefix="1" applyFont="1" applyFill="1" applyAlignment="1" applyProtection="1">
      <alignment horizontal="left" wrapText="1"/>
    </xf>
    <xf numFmtId="0" fontId="9" fillId="7" borderId="0" xfId="5" applyFont="1" applyFill="1" applyAlignment="1" applyProtection="1">
      <alignment horizontal="left" wrapText="1"/>
    </xf>
    <xf numFmtId="0" fontId="14" fillId="7" borderId="0" xfId="5" applyFont="1" applyFill="1" applyAlignment="1" applyProtection="1">
      <alignment horizontal="left" wrapText="1"/>
    </xf>
    <xf numFmtId="0" fontId="12" fillId="7" borderId="0" xfId="5" applyFont="1" applyFill="1" applyAlignment="1" applyProtection="1">
      <alignment horizontal="center"/>
    </xf>
    <xf numFmtId="0" fontId="20" fillId="7" borderId="0" xfId="5" applyFont="1" applyFill="1" applyAlignment="1" applyProtection="1">
      <alignment horizontal="left" wrapText="1"/>
    </xf>
    <xf numFmtId="169" fontId="60" fillId="0" borderId="8" xfId="5" applyNumberFormat="1" applyFont="1" applyFill="1" applyBorder="1" applyAlignment="1" applyProtection="1">
      <alignment horizontal="left" wrapText="1"/>
    </xf>
    <xf numFmtId="169" fontId="60" fillId="0" borderId="0" xfId="5" applyNumberFormat="1" applyFont="1" applyFill="1" applyBorder="1" applyAlignment="1" applyProtection="1">
      <alignment horizontal="left" wrapText="1"/>
    </xf>
    <xf numFmtId="0" fontId="10" fillId="0" borderId="5" xfId="0" applyFont="1" applyBorder="1" applyAlignment="1" applyProtection="1">
      <alignment horizontal="center" vertical="center"/>
    </xf>
    <xf numFmtId="0" fontId="10" fillId="0" borderId="6" xfId="0" applyFont="1" applyBorder="1" applyAlignment="1" applyProtection="1">
      <alignment horizontal="center" vertical="center"/>
    </xf>
    <xf numFmtId="0" fontId="10" fillId="0" borderId="7" xfId="0" applyFont="1" applyBorder="1" applyAlignment="1" applyProtection="1">
      <alignment horizontal="center" vertical="center"/>
    </xf>
    <xf numFmtId="0" fontId="10" fillId="0" borderId="73" xfId="0" applyFont="1" applyBorder="1" applyAlignment="1" applyProtection="1">
      <alignment horizontal="center" vertical="center" wrapText="1"/>
    </xf>
    <xf numFmtId="0" fontId="10" fillId="0" borderId="72" xfId="0" applyFont="1" applyBorder="1" applyAlignment="1" applyProtection="1">
      <alignment horizontal="center" vertical="center" wrapText="1"/>
    </xf>
    <xf numFmtId="172" fontId="10" fillId="5" borderId="73" xfId="4" applyNumberFormat="1" applyFont="1" applyFill="1" applyBorder="1" applyAlignment="1" applyProtection="1">
      <alignment horizontal="center" vertical="center"/>
    </xf>
    <xf numFmtId="172" fontId="10" fillId="5" borderId="110" xfId="4" applyNumberFormat="1" applyFont="1" applyFill="1" applyBorder="1" applyAlignment="1" applyProtection="1">
      <alignment horizontal="center" vertical="center"/>
    </xf>
    <xf numFmtId="172" fontId="10" fillId="5" borderId="72" xfId="4" applyNumberFormat="1" applyFont="1" applyFill="1" applyBorder="1" applyAlignment="1" applyProtection="1">
      <alignment horizontal="center" vertical="center"/>
    </xf>
    <xf numFmtId="0" fontId="12" fillId="2" borderId="0" xfId="0" applyFont="1" applyFill="1" applyAlignment="1" applyProtection="1">
      <alignment horizontal="center"/>
    </xf>
    <xf numFmtId="0" fontId="9" fillId="15" borderId="8" xfId="0" applyFont="1" applyFill="1" applyBorder="1" applyAlignment="1" applyProtection="1">
      <alignment horizontal="left" vertical="center" wrapText="1"/>
    </xf>
    <xf numFmtId="0" fontId="9" fillId="15" borderId="0" xfId="0" applyFont="1" applyFill="1" applyBorder="1" applyAlignment="1" applyProtection="1">
      <alignment horizontal="left" vertical="center" wrapText="1"/>
    </xf>
    <xf numFmtId="0" fontId="9" fillId="15" borderId="15" xfId="0" applyFont="1" applyFill="1" applyBorder="1" applyAlignment="1" applyProtection="1">
      <alignment horizontal="left" vertical="center" wrapText="1"/>
    </xf>
    <xf numFmtId="0" fontId="10" fillId="15" borderId="10" xfId="0" applyFont="1" applyFill="1" applyBorder="1" applyAlignment="1" applyProtection="1">
      <alignment horizontal="left" vertical="center" wrapText="1"/>
    </xf>
    <xf numFmtId="0" fontId="9" fillId="15" borderId="11" xfId="0" applyFont="1" applyFill="1" applyBorder="1" applyAlignment="1" applyProtection="1">
      <alignment horizontal="left" vertical="center" wrapText="1"/>
    </xf>
    <xf numFmtId="0" fontId="47" fillId="15" borderId="11" xfId="0" applyFont="1" applyFill="1" applyBorder="1" applyAlignment="1" applyProtection="1">
      <alignment horizontal="left" vertical="center" wrapText="1"/>
    </xf>
    <xf numFmtId="0" fontId="47" fillId="15" borderId="17" xfId="0" applyFont="1" applyFill="1" applyBorder="1" applyAlignment="1" applyProtection="1">
      <alignment horizontal="left" vertical="center" wrapText="1"/>
    </xf>
    <xf numFmtId="0" fontId="17" fillId="7" borderId="0" xfId="15" applyFont="1" applyFill="1" applyAlignment="1" applyProtection="1">
      <alignment horizontal="left" wrapText="1"/>
    </xf>
    <xf numFmtId="0" fontId="39" fillId="7" borderId="0" xfId="5" applyFont="1" applyFill="1" applyBorder="1" applyAlignment="1" applyProtection="1">
      <alignment horizontal="center"/>
    </xf>
    <xf numFmtId="0" fontId="9" fillId="12" borderId="46" xfId="15" applyFont="1" applyFill="1" applyBorder="1" applyAlignment="1" applyProtection="1">
      <alignment horizontal="center"/>
    </xf>
    <xf numFmtId="0" fontId="0" fillId="0" borderId="48" xfId="0" applyBorder="1" applyAlignment="1" applyProtection="1">
      <alignment horizontal="center"/>
    </xf>
    <xf numFmtId="0" fontId="0" fillId="0" borderId="49" xfId="0" applyBorder="1" applyAlignment="1" applyProtection="1">
      <alignment horizontal="center"/>
    </xf>
  </cellXfs>
  <cellStyles count="109">
    <cellStyle name="20% - Accent1 2" xfId="22"/>
    <cellStyle name="20% - Accent1 3" xfId="21"/>
    <cellStyle name="20% - Accent2 2" xfId="24"/>
    <cellStyle name="20% - Accent2 3" xfId="23"/>
    <cellStyle name="20% - Accent3 2" xfId="26"/>
    <cellStyle name="20% - Accent3 3" xfId="25"/>
    <cellStyle name="20% - Accent4 2" xfId="28"/>
    <cellStyle name="20% - Accent4 3" xfId="27"/>
    <cellStyle name="20% - Accent5 2" xfId="30"/>
    <cellStyle name="20% - Accent5 3" xfId="29"/>
    <cellStyle name="20% - Accent6 2" xfId="32"/>
    <cellStyle name="20% - Accent6 3" xfId="31"/>
    <cellStyle name="40% - Accent1 2" xfId="34"/>
    <cellStyle name="40% - Accent1 3" xfId="33"/>
    <cellStyle name="40% - Accent2 2" xfId="36"/>
    <cellStyle name="40% - Accent2 3" xfId="35"/>
    <cellStyle name="40% - Accent3 2" xfId="38"/>
    <cellStyle name="40% - Accent3 3" xfId="37"/>
    <cellStyle name="40% - Accent4 2" xfId="40"/>
    <cellStyle name="40% - Accent4 3" xfId="39"/>
    <cellStyle name="40% - Accent5 2" xfId="42"/>
    <cellStyle name="40% - Accent5 3" xfId="41"/>
    <cellStyle name="40% - Accent6 2" xfId="44"/>
    <cellStyle name="40% - Accent6 3" xfId="43"/>
    <cellStyle name="60% - Accent1 2" xfId="46"/>
    <cellStyle name="60% - Accent1 3" xfId="45"/>
    <cellStyle name="60% - Accent2 2" xfId="48"/>
    <cellStyle name="60% - Accent2 3" xfId="47"/>
    <cellStyle name="60% - Accent3 2" xfId="50"/>
    <cellStyle name="60% - Accent3 3" xfId="49"/>
    <cellStyle name="60% - Accent4 2" xfId="52"/>
    <cellStyle name="60% - Accent4 3" xfId="51"/>
    <cellStyle name="60% - Accent5 2" xfId="54"/>
    <cellStyle name="60% - Accent5 3" xfId="53"/>
    <cellStyle name="60% - Accent6 2" xfId="56"/>
    <cellStyle name="60% - Accent6 3" xfId="55"/>
    <cellStyle name="Accent1 2" xfId="58"/>
    <cellStyle name="Accent1 3" xfId="57"/>
    <cellStyle name="Accent2 2" xfId="60"/>
    <cellStyle name="Accent2 3" xfId="59"/>
    <cellStyle name="Accent3 2" xfId="62"/>
    <cellStyle name="Accent3 3" xfId="61"/>
    <cellStyle name="Accent4 2" xfId="64"/>
    <cellStyle name="Accent4 3" xfId="63"/>
    <cellStyle name="Accent5 2" xfId="66"/>
    <cellStyle name="Accent5 3" xfId="65"/>
    <cellStyle name="Accent6 2" xfId="68"/>
    <cellStyle name="Accent6 3" xfId="67"/>
    <cellStyle name="Bad 2" xfId="70"/>
    <cellStyle name="Bad 3" xfId="69"/>
    <cellStyle name="Calculation 2" xfId="72"/>
    <cellStyle name="Calculation 3" xfId="71"/>
    <cellStyle name="Check Cell 2" xfId="74"/>
    <cellStyle name="Check Cell 3" xfId="73"/>
    <cellStyle name="Comma" xfId="1" builtinId="3"/>
    <cellStyle name="Comma 2" xfId="2"/>
    <cellStyle name="Comma 2 2" xfId="3"/>
    <cellStyle name="Comma 2 2 2" xfId="76"/>
    <cellStyle name="Comma 2 3" xfId="14"/>
    <cellStyle name="Comma 2 4" xfId="75"/>
    <cellStyle name="Comma 3" xfId="17"/>
    <cellStyle name="Currency" xfId="4" builtinId="4"/>
    <cellStyle name="Currency 2" xfId="77"/>
    <cellStyle name="Explanatory Text 2" xfId="79"/>
    <cellStyle name="Explanatory Text 3" xfId="78"/>
    <cellStyle name="Good 2" xfId="81"/>
    <cellStyle name="Good 3" xfId="80"/>
    <cellStyle name="Heading 1 2" xfId="83"/>
    <cellStyle name="Heading 1 3" xfId="82"/>
    <cellStyle name="Heading 2 2" xfId="85"/>
    <cellStyle name="Heading 2 3" xfId="84"/>
    <cellStyle name="Heading 3 2" xfId="87"/>
    <cellStyle name="Heading 3 3" xfId="86"/>
    <cellStyle name="Heading 4 2" xfId="89"/>
    <cellStyle name="Heading 4 3" xfId="88"/>
    <cellStyle name="Input 2" xfId="91"/>
    <cellStyle name="Input 3" xfId="90"/>
    <cellStyle name="Linked Cell 2" xfId="93"/>
    <cellStyle name="Linked Cell 3" xfId="92"/>
    <cellStyle name="Neutral 2" xfId="95"/>
    <cellStyle name="Neutral 3" xfId="94"/>
    <cellStyle name="Normal" xfId="0" builtinId="0"/>
    <cellStyle name="Normal 10 2 2" xfId="107"/>
    <cellStyle name="Normal 10 2 2 2" xfId="108"/>
    <cellStyle name="Normal 2" xfId="5"/>
    <cellStyle name="Normal 2 2" xfId="15"/>
    <cellStyle name="Normal 24" xfId="19"/>
    <cellStyle name="Normal 3" xfId="13"/>
    <cellStyle name="Normal 3 2" xfId="16"/>
    <cellStyle name="Normal 3 3" xfId="96"/>
    <cellStyle name="Normal 4" xfId="6"/>
    <cellStyle name="Normal 5" xfId="20"/>
    <cellStyle name="Normal_2010-11 PA Templates for Non-Sector Ministries-Draft" xfId="7"/>
    <cellStyle name="Normal_Expenses_incurred_on_behalf_of_Other_Government_Organization_Form" xfId="8"/>
    <cellStyle name="Normal_Revenue_from_Other_Government_Organization_Form" xfId="9"/>
    <cellStyle name="Note 2" xfId="98"/>
    <cellStyle name="Note 3" xfId="97"/>
    <cellStyle name="Output 2" xfId="100"/>
    <cellStyle name="Output 3" xfId="99"/>
    <cellStyle name="Percent" xfId="10" builtinId="5"/>
    <cellStyle name="Percent 2" xfId="11"/>
    <cellStyle name="Percent 2 2" xfId="12"/>
    <cellStyle name="Title 2" xfId="102"/>
    <cellStyle name="Title 3" xfId="101"/>
    <cellStyle name="Total 2" xfId="104"/>
    <cellStyle name="Total 3" xfId="103"/>
    <cellStyle name="User_Defined_P" xfId="18"/>
    <cellStyle name="Warning Text 2" xfId="106"/>
    <cellStyle name="Warning Text 3" xfId="105"/>
  </cellStyles>
  <dxfs count="2">
    <dxf>
      <font>
        <color rgb="FF9C0006"/>
      </font>
      <fill>
        <patternFill>
          <bgColor rgb="FFFFC7CE"/>
        </patternFill>
      </fill>
    </dxf>
    <dxf>
      <fill>
        <patternFill>
          <bgColor rgb="FFFF0000"/>
        </patternFill>
      </fill>
    </dxf>
  </dxfs>
  <tableStyles count="0" defaultTableStyle="TableStyleMedium9" defaultPivotStyle="PivotStyleLight16"/>
  <colors>
    <mruColors>
      <color rgb="FFFF00FF"/>
      <color rgb="FFFFFF99"/>
      <color rgb="FFFF99CC"/>
      <color rgb="FFFFFF66"/>
      <color rgb="FF0000FF"/>
      <color rgb="FF00FFFF"/>
      <color rgb="FFCCCCFF"/>
      <color rgb="FFFFFFCC"/>
      <color rgb="FFE5E5FF"/>
      <color rgb="FFCC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257175</xdr:colOff>
      <xdr:row>37</xdr:row>
      <xdr:rowOff>19050</xdr:rowOff>
    </xdr:from>
    <xdr:to>
      <xdr:col>0</xdr:col>
      <xdr:colOff>619125</xdr:colOff>
      <xdr:row>38</xdr:row>
      <xdr:rowOff>66675</xdr:rowOff>
    </xdr:to>
    <xdr:sp macro="" textlink="">
      <xdr:nvSpPr>
        <xdr:cNvPr id="1594" name="Rectangle 8"/>
        <xdr:cNvSpPr>
          <a:spLocks noChangeArrowheads="1"/>
        </xdr:cNvSpPr>
      </xdr:nvSpPr>
      <xdr:spPr bwMode="auto">
        <a:xfrm>
          <a:off x="257175" y="11144250"/>
          <a:ext cx="361950" cy="209550"/>
        </a:xfrm>
        <a:prstGeom prst="rect">
          <a:avLst/>
        </a:prstGeom>
        <a:solidFill>
          <a:srgbClr val="FFFF99"/>
        </a:solidFill>
        <a:ln w="9525">
          <a:solidFill>
            <a:srgbClr val="000000"/>
          </a:solidFill>
          <a:miter lim="800000"/>
          <a:headEnd/>
          <a:tailEnd/>
        </a:ln>
      </xdr:spPr>
    </xdr:sp>
    <xdr:clientData/>
  </xdr:twoCellAnchor>
  <xdr:twoCellAnchor>
    <xdr:from>
      <xdr:col>0</xdr:col>
      <xdr:colOff>266700</xdr:colOff>
      <xdr:row>39</xdr:row>
      <xdr:rowOff>123825</xdr:rowOff>
    </xdr:from>
    <xdr:to>
      <xdr:col>0</xdr:col>
      <xdr:colOff>628650</xdr:colOff>
      <xdr:row>41</xdr:row>
      <xdr:rowOff>19050</xdr:rowOff>
    </xdr:to>
    <xdr:sp macro="" textlink="">
      <xdr:nvSpPr>
        <xdr:cNvPr id="1595" name="Rectangle 9"/>
        <xdr:cNvSpPr>
          <a:spLocks noChangeArrowheads="1"/>
        </xdr:cNvSpPr>
      </xdr:nvSpPr>
      <xdr:spPr bwMode="auto">
        <a:xfrm>
          <a:off x="266700" y="11572875"/>
          <a:ext cx="361950" cy="219075"/>
        </a:xfrm>
        <a:prstGeom prst="rect">
          <a:avLst/>
        </a:prstGeom>
        <a:solidFill>
          <a:srgbClr val="CC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819150</xdr:colOff>
      <xdr:row>35</xdr:row>
      <xdr:rowOff>0</xdr:rowOff>
    </xdr:from>
    <xdr:to>
      <xdr:col>0</xdr:col>
      <xdr:colOff>2752725</xdr:colOff>
      <xdr:row>35</xdr:row>
      <xdr:rowOff>0</xdr:rowOff>
    </xdr:to>
    <xdr:sp macro="" textlink="">
      <xdr:nvSpPr>
        <xdr:cNvPr id="2575" name="Line 2"/>
        <xdr:cNvSpPr>
          <a:spLocks noChangeShapeType="1"/>
        </xdr:cNvSpPr>
      </xdr:nvSpPr>
      <xdr:spPr bwMode="auto">
        <a:xfrm>
          <a:off x="819150" y="6877050"/>
          <a:ext cx="19335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438150</xdr:colOff>
      <xdr:row>35</xdr:row>
      <xdr:rowOff>0</xdr:rowOff>
    </xdr:from>
    <xdr:to>
      <xdr:col>3</xdr:col>
      <xdr:colOff>0</xdr:colOff>
      <xdr:row>35</xdr:row>
      <xdr:rowOff>0</xdr:rowOff>
    </xdr:to>
    <xdr:sp macro="" textlink="">
      <xdr:nvSpPr>
        <xdr:cNvPr id="2576" name="Line 3"/>
        <xdr:cNvSpPr>
          <a:spLocks noChangeShapeType="1"/>
        </xdr:cNvSpPr>
      </xdr:nvSpPr>
      <xdr:spPr bwMode="auto">
        <a:xfrm>
          <a:off x="4610100" y="6877050"/>
          <a:ext cx="962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8</xdr:col>
      <xdr:colOff>0</xdr:colOff>
      <xdr:row>97</xdr:row>
      <xdr:rowOff>0</xdr:rowOff>
    </xdr:from>
    <xdr:to>
      <xdr:col>8</xdr:col>
      <xdr:colOff>76200</xdr:colOff>
      <xdr:row>98</xdr:row>
      <xdr:rowOff>19050</xdr:rowOff>
    </xdr:to>
    <xdr:sp macro="" textlink="">
      <xdr:nvSpPr>
        <xdr:cNvPr id="2577" name="Text Box 15"/>
        <xdr:cNvSpPr txBox="1">
          <a:spLocks noChangeArrowheads="1"/>
        </xdr:cNvSpPr>
      </xdr:nvSpPr>
      <xdr:spPr bwMode="auto">
        <a:xfrm>
          <a:off x="11468100" y="15763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BPS%20Reporting\RbP\2013-14%20RbP\OGOs\OGO%20RbP%20Frms%20-%202013%20Budget%20(Plan%20+%202)-Oct22-FUTURE%20U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structions"/>
      <sheetName val="Form A"/>
      <sheetName val="FORM A(i)"/>
      <sheetName val="Form B"/>
      <sheetName val="Form C"/>
      <sheetName val="Form D"/>
      <sheetName val="Form E"/>
      <sheetName val="Form F"/>
      <sheetName val="Form G"/>
      <sheetName val="Form H"/>
      <sheetName val="Form I"/>
      <sheetName val="Form J"/>
      <sheetName val="Form K"/>
      <sheetName val="GRE List"/>
    </sheetNames>
    <sheetDataSet>
      <sheetData sheetId="0"/>
      <sheetData sheetId="1"/>
      <sheetData sheetId="2">
        <row r="51">
          <cell r="C51">
            <v>0</v>
          </cell>
        </row>
      </sheetData>
      <sheetData sheetId="3"/>
      <sheetData sheetId="4"/>
      <sheetData sheetId="5"/>
      <sheetData sheetId="6"/>
      <sheetData sheetId="7"/>
      <sheetData sheetId="8"/>
      <sheetData sheetId="9"/>
      <sheetData sheetId="10"/>
      <sheetData sheetId="11"/>
      <sheetData sheetId="12"/>
      <sheetData sheetId="13"/>
      <sheetData sheetId="14" refreshError="1">
        <row r="4">
          <cell r="B4" t="str">
            <v>0101-Algonquin College of Applied Arts and Technology</v>
          </cell>
        </row>
        <row r="28">
          <cell r="B28" t="str">
            <v>0201-Cancer Care Ontario</v>
          </cell>
        </row>
        <row r="29">
          <cell r="B29" t="str">
            <v>0202-eHealth Ontario</v>
          </cell>
        </row>
        <row r="30">
          <cell r="B30" t="str">
            <v>0203-Education Quality and Accountability Office</v>
          </cell>
        </row>
        <row r="31">
          <cell r="B31" t="str">
            <v>0205-Legal Aid Ontario</v>
          </cell>
        </row>
        <row r="32">
          <cell r="B32" t="str">
            <v>0206-Metropolitan Toronto Convention Centre</v>
          </cell>
        </row>
        <row r="33">
          <cell r="B33" t="str">
            <v>0207-Ontario Place Corporation</v>
          </cell>
        </row>
        <row r="34">
          <cell r="B34" t="str">
            <v>0208-Northern Ontario Heritage Fund Corporation</v>
          </cell>
        </row>
        <row r="35">
          <cell r="B35" t="str">
            <v>0209-Ontario Electricity Financial Corporation</v>
          </cell>
        </row>
        <row r="36">
          <cell r="B36" t="str">
            <v>0210-Ontario Financing Authority</v>
          </cell>
        </row>
        <row r="37">
          <cell r="B37" t="str">
            <v>0211-Ontario Securities Commission</v>
          </cell>
        </row>
        <row r="38">
          <cell r="B38" t="str">
            <v>0213-Ontario Mortgage and Housing Corporation</v>
          </cell>
        </row>
        <row r="39">
          <cell r="B39" t="str">
            <v>0215-Centennial Centre of Science and Technology'</v>
          </cell>
        </row>
        <row r="40">
          <cell r="B40" t="str">
            <v>0218-Agricorp</v>
          </cell>
        </row>
        <row r="41">
          <cell r="B41" t="str">
            <v>0219-Independent Electricity System Operator</v>
          </cell>
        </row>
        <row r="42">
          <cell r="B42" t="str">
            <v>0220-Ontario Energy Board</v>
          </cell>
        </row>
        <row r="43">
          <cell r="B43" t="str">
            <v>0222-Metrolinx</v>
          </cell>
        </row>
        <row r="44">
          <cell r="B44" t="str">
            <v>0225-Ontario Power Authority</v>
          </cell>
        </row>
        <row r="45">
          <cell r="B45" t="str">
            <v>0227-Ontario Tourism Marketing Partnership Corporation</v>
          </cell>
        </row>
        <row r="46">
          <cell r="B46" t="str">
            <v>0228-Agricultural Research Institute of Ontario (ARO)</v>
          </cell>
        </row>
        <row r="47">
          <cell r="B47" t="str">
            <v>0231-Ontario Educational Communications Authority (TVO)</v>
          </cell>
        </row>
        <row r="48">
          <cell r="B48" t="str">
            <v>0235-LHIN - Erie/St Clair</v>
          </cell>
        </row>
        <row r="49">
          <cell r="B49" t="str">
            <v>0236-LHIN -South West</v>
          </cell>
        </row>
        <row r="50">
          <cell r="B50" t="str">
            <v>0237-LHIN - Waterloo - Wellington</v>
          </cell>
        </row>
        <row r="51">
          <cell r="B51" t="str">
            <v>0238-LHIN - Hamilton - Niagara - Haldimand - Brant</v>
          </cell>
        </row>
        <row r="52">
          <cell r="B52" t="str">
            <v>0239-LHIN - Central West</v>
          </cell>
        </row>
        <row r="53">
          <cell r="B53" t="str">
            <v>0240-LHIN - Mississauga - Halton</v>
          </cell>
        </row>
        <row r="54">
          <cell r="B54" t="str">
            <v>0241-LHIN - Toronto Central</v>
          </cell>
        </row>
        <row r="55">
          <cell r="B55" t="str">
            <v>0242-LHIN - Central</v>
          </cell>
        </row>
        <row r="56">
          <cell r="B56" t="str">
            <v>0243-LHIN - Central East</v>
          </cell>
        </row>
        <row r="57">
          <cell r="B57" t="str">
            <v>0244-LHIN - South East</v>
          </cell>
        </row>
        <row r="58">
          <cell r="B58" t="str">
            <v>0245-LHIN - Champlain</v>
          </cell>
        </row>
        <row r="59">
          <cell r="B59" t="str">
            <v>0246-LHIN - North Simcoe Muskoka</v>
          </cell>
        </row>
        <row r="60">
          <cell r="B60" t="str">
            <v>0247-LHIN - North East</v>
          </cell>
        </row>
        <row r="61">
          <cell r="B61" t="str">
            <v>0248-LHIN - North West</v>
          </cell>
        </row>
        <row r="62">
          <cell r="B62" t="str">
            <v>0249-ORNGE</v>
          </cell>
        </row>
        <row r="63">
          <cell r="B63" t="str">
            <v>0250-Ontario French-Language Educational Communications Authority (TFO)</v>
          </cell>
        </row>
        <row r="64">
          <cell r="B64" t="str">
            <v>0251-Ontario Agency for Health Protection and Promotion</v>
          </cell>
        </row>
        <row r="65">
          <cell r="B65" t="str">
            <v>0252-Ontario Northland Transportation Commission</v>
          </cell>
        </row>
        <row r="66">
          <cell r="B66" t="str">
            <v>0253-Ontario Capital Growth Corporation_MRI</v>
          </cell>
        </row>
        <row r="67">
          <cell r="B67" t="str">
            <v>0254-Ontario Infrastructure Projects Corporation (Infrastructure Ontario)</v>
          </cell>
        </row>
        <row r="68">
          <cell r="B68" t="str">
            <v>0255-Waterfront Toronto</v>
          </cell>
        </row>
        <row r="69">
          <cell r="B69" t="str">
            <v>0256-Ontario Realty Corporation</v>
          </cell>
        </row>
        <row r="70">
          <cell r="B70" t="str">
            <v>0259-Ontario Racing Commission</v>
          </cell>
        </row>
        <row r="71">
          <cell r="B71" t="str">
            <v>0260-Ontario Immigrant Investor Corporation</v>
          </cell>
        </row>
        <row r="72">
          <cell r="B72" t="str">
            <v>0261-Ontario Trillium Foundation</v>
          </cell>
        </row>
        <row r="73">
          <cell r="B73" t="str">
            <v>0262-Royal Ontario Museum</v>
          </cell>
        </row>
        <row r="74">
          <cell r="B74" t="str">
            <v>0263-Ontario Student Loan Trust</v>
          </cell>
        </row>
        <row r="75">
          <cell r="B75" t="str">
            <v>0264-Ontario Science Centre</v>
          </cell>
        </row>
        <row r="76">
          <cell r="B76" t="str">
            <v>0265-Ontario Arts Council</v>
          </cell>
        </row>
        <row r="77">
          <cell r="B77" t="str">
            <v>0266-Ottawa Convention Centre Corporation</v>
          </cell>
        </row>
        <row r="78">
          <cell r="B78" t="str">
            <v>0267-Algonquin Forestry Authority</v>
          </cell>
        </row>
        <row r="79">
          <cell r="B79" t="str">
            <v>0268-Niagara Parks Commission</v>
          </cell>
        </row>
        <row r="80">
          <cell r="B80" t="str">
            <v>0269-Forest Renewal Trust</v>
          </cell>
        </row>
        <row r="81">
          <cell r="B81" t="str">
            <v>0270-Ontario Capital Growth Corporation</v>
          </cell>
        </row>
        <row r="82">
          <cell r="B82" t="str">
            <v>0271-PanAm HostCo</v>
          </cell>
        </row>
        <row r="83">
          <cell r="B83" t="str">
            <v>0277-Ontario Clean Water Agency</v>
          </cell>
        </row>
        <row r="84">
          <cell r="B84" t="str">
            <v>0303-Hydro One Inc.</v>
          </cell>
        </row>
        <row r="85">
          <cell r="B85" t="str">
            <v>0304-Ontario Power Generation Inc.</v>
          </cell>
        </row>
        <row r="86">
          <cell r="B86" t="str">
            <v>0314-Liquor Control Board of Ontario</v>
          </cell>
        </row>
        <row r="87">
          <cell r="B87" t="str">
            <v>0315-Ontario Lottery and Gaming Corporation</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outerShdw dist="107763" dir="2700000" algn="ctr" rotWithShape="0">
            <a:srgbClr val="808080"/>
          </a:outerShdw>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outerShdw dist="107763" dir="2700000" algn="ctr" rotWithShape="0">
            <a:srgbClr val="80808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tint="-0.249977111117893"/>
    <pageSetUpPr fitToPage="1"/>
  </sheetPr>
  <dimension ref="A1:D131"/>
  <sheetViews>
    <sheetView tabSelected="1" zoomScaleNormal="100" workbookViewId="0">
      <selection activeCell="C40" sqref="C40"/>
    </sheetView>
  </sheetViews>
  <sheetFormatPr defaultColWidth="9.109375" defaultRowHeight="13.2"/>
  <cols>
    <col min="1" max="1" width="48.33203125" style="8" customWidth="1"/>
    <col min="2" max="2" width="2.33203125" style="8" customWidth="1"/>
    <col min="3" max="3" width="72.44140625" style="12" customWidth="1"/>
    <col min="4" max="4" width="22" style="8" customWidth="1"/>
    <col min="5" max="16384" width="9.109375" style="8"/>
  </cols>
  <sheetData>
    <row r="1" spans="1:4" s="1" customFormat="1" ht="36" customHeight="1">
      <c r="A1" s="987" t="str">
        <f>Dates!$A$2</f>
        <v>2016-17 PUBLIC ACCOUNTS</v>
      </c>
      <c r="B1" s="987"/>
      <c r="C1" s="987"/>
    </row>
    <row r="2" spans="1:4" s="1" customFormat="1" ht="37.5" customHeight="1" thickBot="1">
      <c r="A2" s="988" t="s">
        <v>152</v>
      </c>
      <c r="B2" s="988"/>
      <c r="C2" s="988"/>
    </row>
    <row r="3" spans="1:4" s="1" customFormat="1" ht="20.399999999999999">
      <c r="A3" s="2"/>
      <c r="B3" s="2"/>
      <c r="C3" s="2"/>
    </row>
    <row r="4" spans="1:4" s="1" customFormat="1" ht="21.6" customHeight="1">
      <c r="A4" s="42" t="s">
        <v>134</v>
      </c>
      <c r="B4" s="40"/>
      <c r="C4" s="41"/>
      <c r="D4" s="14"/>
    </row>
    <row r="5" spans="1:4" s="1" customFormat="1" ht="18.600000000000001" customHeight="1">
      <c r="A5" s="13"/>
      <c r="C5" s="3"/>
      <c r="D5" s="14"/>
    </row>
    <row r="6" spans="1:4" s="5" customFormat="1" ht="17.399999999999999">
      <c r="A6" s="45" t="s">
        <v>55</v>
      </c>
      <c r="B6" s="4"/>
      <c r="C6" s="46" t="s">
        <v>56</v>
      </c>
    </row>
    <row r="7" spans="1:4" s="5" customFormat="1" ht="16.5" customHeight="1">
      <c r="A7" s="6"/>
      <c r="B7" s="4"/>
      <c r="C7" s="7"/>
    </row>
    <row r="8" spans="1:4" ht="13.8">
      <c r="A8" s="20" t="s">
        <v>57</v>
      </c>
      <c r="B8" s="21"/>
      <c r="C8" s="22" t="s">
        <v>418</v>
      </c>
      <c r="D8" s="9"/>
    </row>
    <row r="9" spans="1:4" ht="15.75" customHeight="1">
      <c r="A9" s="23"/>
      <c r="B9" s="24"/>
      <c r="C9" s="23"/>
    </row>
    <row r="10" spans="1:4" ht="27.6">
      <c r="A10" s="20" t="s">
        <v>58</v>
      </c>
      <c r="B10" s="21"/>
      <c r="C10" s="22" t="s">
        <v>421</v>
      </c>
    </row>
    <row r="11" spans="1:4" ht="16.5" customHeight="1">
      <c r="A11" s="23"/>
      <c r="B11" s="24"/>
      <c r="C11" s="23"/>
    </row>
    <row r="12" spans="1:4" ht="13.8">
      <c r="A12" s="20" t="s">
        <v>59</v>
      </c>
      <c r="B12" s="21"/>
      <c r="C12" s="22" t="s">
        <v>419</v>
      </c>
    </row>
    <row r="13" spans="1:4" ht="15.75" customHeight="1">
      <c r="A13" s="9"/>
      <c r="C13" s="9"/>
      <c r="D13" s="10"/>
    </row>
    <row r="14" spans="1:4" ht="22.5" customHeight="1">
      <c r="A14" s="42" t="s">
        <v>135</v>
      </c>
      <c r="B14" s="43"/>
      <c r="C14" s="44"/>
      <c r="D14" s="10"/>
    </row>
    <row r="15" spans="1:4" ht="10.5" customHeight="1">
      <c r="A15" s="9"/>
      <c r="C15" s="9"/>
      <c r="D15" s="10"/>
    </row>
    <row r="16" spans="1:4" ht="16.5" customHeight="1">
      <c r="A16" s="45" t="s">
        <v>55</v>
      </c>
      <c r="B16" s="4"/>
      <c r="C16" s="46" t="s">
        <v>56</v>
      </c>
      <c r="D16" s="10"/>
    </row>
    <row r="17" spans="1:4" s="17" customFormat="1" ht="12.75" customHeight="1">
      <c r="A17" s="25"/>
      <c r="B17" s="15"/>
      <c r="C17" s="26"/>
      <c r="D17" s="16"/>
    </row>
    <row r="18" spans="1:4" ht="55.2">
      <c r="A18" s="20" t="s">
        <v>60</v>
      </c>
      <c r="B18" s="21"/>
      <c r="C18" s="22" t="s">
        <v>473</v>
      </c>
      <c r="D18" s="10"/>
    </row>
    <row r="19" spans="1:4" ht="12.6" customHeight="1">
      <c r="A19" s="23"/>
      <c r="B19" s="24"/>
      <c r="C19" s="23"/>
    </row>
    <row r="20" spans="1:4" ht="43.5" customHeight="1">
      <c r="A20" s="20" t="s">
        <v>61</v>
      </c>
      <c r="B20" s="21"/>
      <c r="C20" s="22" t="s">
        <v>509</v>
      </c>
    </row>
    <row r="21" spans="1:4" ht="15" customHeight="1">
      <c r="A21" s="23"/>
      <c r="B21" s="24"/>
      <c r="C21" s="23"/>
    </row>
    <row r="22" spans="1:4" ht="57.75" customHeight="1">
      <c r="A22" s="20" t="s">
        <v>62</v>
      </c>
      <c r="B22" s="21"/>
      <c r="C22" s="22" t="s">
        <v>508</v>
      </c>
    </row>
    <row r="23" spans="1:4" ht="13.2" customHeight="1">
      <c r="A23" s="23"/>
      <c r="B23" s="24"/>
      <c r="C23" s="23"/>
    </row>
    <row r="24" spans="1:4" ht="47.25" customHeight="1">
      <c r="A24" s="20" t="s">
        <v>63</v>
      </c>
      <c r="B24" s="21"/>
      <c r="C24" s="22" t="s">
        <v>507</v>
      </c>
    </row>
    <row r="25" spans="1:4" ht="13.2" customHeight="1">
      <c r="A25" s="23"/>
      <c r="B25" s="24"/>
      <c r="C25" s="23"/>
    </row>
    <row r="26" spans="1:4" ht="59.25" customHeight="1">
      <c r="A26" s="20" t="s">
        <v>64</v>
      </c>
      <c r="B26" s="21"/>
      <c r="C26" s="22" t="s">
        <v>506</v>
      </c>
    </row>
    <row r="27" spans="1:4" ht="13.2" customHeight="1">
      <c r="A27" s="23"/>
      <c r="B27" s="24"/>
      <c r="C27" s="23"/>
    </row>
    <row r="28" spans="1:4" ht="45" customHeight="1">
      <c r="A28" s="20" t="s">
        <v>65</v>
      </c>
      <c r="B28" s="21"/>
      <c r="C28" s="22" t="s">
        <v>194</v>
      </c>
    </row>
    <row r="29" spans="1:4" ht="13.2" customHeight="1">
      <c r="A29" s="23"/>
      <c r="B29" s="24"/>
      <c r="C29" s="23"/>
    </row>
    <row r="30" spans="1:4" ht="29.4" customHeight="1">
      <c r="A30" s="148" t="s">
        <v>217</v>
      </c>
      <c r="B30" s="51"/>
      <c r="C30" s="52" t="s">
        <v>195</v>
      </c>
    </row>
    <row r="31" spans="1:4" ht="13.2" customHeight="1">
      <c r="A31" s="23"/>
      <c r="B31" s="24"/>
      <c r="C31" s="23"/>
    </row>
    <row r="32" spans="1:4" ht="19.5" customHeight="1">
      <c r="A32" s="20" t="s">
        <v>98</v>
      </c>
      <c r="B32" s="21"/>
      <c r="C32" s="22" t="s">
        <v>414</v>
      </c>
    </row>
    <row r="33" spans="1:3" ht="12" customHeight="1">
      <c r="A33" s="23"/>
      <c r="B33" s="24"/>
      <c r="C33" s="23"/>
    </row>
    <row r="34" spans="1:3" ht="32.25" customHeight="1">
      <c r="A34" s="148" t="s">
        <v>218</v>
      </c>
      <c r="B34" s="149"/>
      <c r="C34" s="649" t="s">
        <v>491</v>
      </c>
    </row>
    <row r="35" spans="1:3" ht="22.5" customHeight="1">
      <c r="A35" s="11"/>
    </row>
    <row r="36" spans="1:3" ht="15.6">
      <c r="A36" s="19" t="s">
        <v>66</v>
      </c>
    </row>
    <row r="37" spans="1:3">
      <c r="A37" s="11"/>
    </row>
    <row r="38" spans="1:3">
      <c r="A38" s="18" t="s">
        <v>67</v>
      </c>
    </row>
    <row r="39" spans="1:3">
      <c r="A39" s="11"/>
    </row>
    <row r="40" spans="1:3">
      <c r="A40" s="11"/>
    </row>
    <row r="41" spans="1:3">
      <c r="A41" s="511" t="s">
        <v>521</v>
      </c>
    </row>
    <row r="42" spans="1:3">
      <c r="A42" s="11"/>
    </row>
    <row r="43" spans="1:3">
      <c r="A43" s="989" t="s">
        <v>413</v>
      </c>
      <c r="B43" s="989"/>
      <c r="C43" s="989"/>
    </row>
    <row r="44" spans="1:3">
      <c r="A44" s="11"/>
    </row>
    <row r="46" spans="1:3">
      <c r="A46" s="11"/>
    </row>
    <row r="47" spans="1:3">
      <c r="A47" s="11"/>
    </row>
    <row r="48" spans="1:3">
      <c r="A48" s="11"/>
    </row>
    <row r="49" spans="1:1">
      <c r="A49" s="11"/>
    </row>
    <row r="50" spans="1:1">
      <c r="A50" s="11"/>
    </row>
    <row r="51" spans="1:1">
      <c r="A51" s="11"/>
    </row>
    <row r="52" spans="1:1">
      <c r="A52" s="11"/>
    </row>
    <row r="53" spans="1:1">
      <c r="A53" s="11"/>
    </row>
    <row r="54" spans="1:1">
      <c r="A54" s="11"/>
    </row>
    <row r="55" spans="1:1">
      <c r="A55" s="11"/>
    </row>
    <row r="56" spans="1:1">
      <c r="A56" s="11"/>
    </row>
    <row r="57" spans="1:1">
      <c r="A57" s="11"/>
    </row>
    <row r="58" spans="1:1">
      <c r="A58" s="11"/>
    </row>
    <row r="59" spans="1:1">
      <c r="A59" s="11"/>
    </row>
    <row r="60" spans="1:1">
      <c r="A60" s="11"/>
    </row>
    <row r="61" spans="1:1">
      <c r="A61" s="11"/>
    </row>
    <row r="62" spans="1:1">
      <c r="A62" s="11"/>
    </row>
    <row r="63" spans="1:1">
      <c r="A63" s="11"/>
    </row>
    <row r="64" spans="1:1">
      <c r="A64" s="11"/>
    </row>
    <row r="65" spans="1:1">
      <c r="A65" s="11"/>
    </row>
    <row r="66" spans="1:1">
      <c r="A66" s="11"/>
    </row>
    <row r="67" spans="1:1">
      <c r="A67" s="11"/>
    </row>
    <row r="68" spans="1:1">
      <c r="A68" s="11"/>
    </row>
    <row r="69" spans="1:1">
      <c r="A69" s="11"/>
    </row>
    <row r="70" spans="1:1">
      <c r="A70" s="11"/>
    </row>
    <row r="71" spans="1:1">
      <c r="A71" s="11"/>
    </row>
    <row r="72" spans="1:1">
      <c r="A72" s="11"/>
    </row>
    <row r="73" spans="1:1">
      <c r="A73" s="11"/>
    </row>
    <row r="74" spans="1:1">
      <c r="A74" s="11"/>
    </row>
    <row r="75" spans="1:1">
      <c r="A75" s="11"/>
    </row>
    <row r="76" spans="1:1">
      <c r="A76" s="11"/>
    </row>
    <row r="77" spans="1:1">
      <c r="A77" s="11"/>
    </row>
    <row r="78" spans="1:1">
      <c r="A78" s="11"/>
    </row>
    <row r="79" spans="1:1">
      <c r="A79" s="11"/>
    </row>
    <row r="80" spans="1:1">
      <c r="A80" s="11"/>
    </row>
    <row r="81" spans="1:1">
      <c r="A81" s="11"/>
    </row>
    <row r="82" spans="1:1">
      <c r="A82" s="11"/>
    </row>
    <row r="83" spans="1:1">
      <c r="A83" s="11"/>
    </row>
    <row r="84" spans="1:1">
      <c r="A84" s="11"/>
    </row>
    <row r="85" spans="1:1">
      <c r="A85" s="11"/>
    </row>
    <row r="86" spans="1:1">
      <c r="A86" s="11"/>
    </row>
    <row r="87" spans="1:1">
      <c r="A87" s="11"/>
    </row>
    <row r="88" spans="1:1">
      <c r="A88" s="11"/>
    </row>
    <row r="89" spans="1:1">
      <c r="A89" s="11"/>
    </row>
    <row r="90" spans="1:1">
      <c r="A90" s="11"/>
    </row>
    <row r="91" spans="1:1">
      <c r="A91" s="11"/>
    </row>
    <row r="92" spans="1:1">
      <c r="A92" s="11"/>
    </row>
    <row r="93" spans="1:1">
      <c r="A93" s="11"/>
    </row>
    <row r="94" spans="1:1">
      <c r="A94" s="11"/>
    </row>
    <row r="95" spans="1:1">
      <c r="A95" s="11"/>
    </row>
    <row r="96" spans="1:1">
      <c r="A96" s="11"/>
    </row>
    <row r="97" spans="1:1">
      <c r="A97" s="11"/>
    </row>
    <row r="98" spans="1:1">
      <c r="A98" s="11"/>
    </row>
    <row r="99" spans="1:1">
      <c r="A99" s="11"/>
    </row>
    <row r="100" spans="1:1">
      <c r="A100" s="11"/>
    </row>
    <row r="101" spans="1:1">
      <c r="A101" s="11"/>
    </row>
    <row r="102" spans="1:1">
      <c r="A102" s="11"/>
    </row>
    <row r="103" spans="1:1">
      <c r="A103" s="11"/>
    </row>
    <row r="104" spans="1:1">
      <c r="A104" s="11"/>
    </row>
    <row r="105" spans="1:1">
      <c r="A105" s="11"/>
    </row>
    <row r="106" spans="1:1">
      <c r="A106" s="11"/>
    </row>
    <row r="107" spans="1:1">
      <c r="A107" s="11"/>
    </row>
    <row r="108" spans="1:1">
      <c r="A108" s="11"/>
    </row>
    <row r="109" spans="1:1">
      <c r="A109" s="11"/>
    </row>
    <row r="110" spans="1:1">
      <c r="A110" s="11"/>
    </row>
    <row r="111" spans="1:1">
      <c r="A111" s="11"/>
    </row>
    <row r="112" spans="1:1">
      <c r="A112" s="11"/>
    </row>
    <row r="113" spans="1:1">
      <c r="A113" s="11"/>
    </row>
    <row r="114" spans="1:1">
      <c r="A114" s="11"/>
    </row>
    <row r="115" spans="1:1">
      <c r="A115" s="11"/>
    </row>
    <row r="116" spans="1:1">
      <c r="A116" s="11"/>
    </row>
    <row r="117" spans="1:1">
      <c r="A117" s="11"/>
    </row>
    <row r="118" spans="1:1">
      <c r="A118" s="11"/>
    </row>
    <row r="119" spans="1:1">
      <c r="A119" s="11"/>
    </row>
    <row r="120" spans="1:1">
      <c r="A120" s="11"/>
    </row>
    <row r="121" spans="1:1">
      <c r="A121" s="11"/>
    </row>
    <row r="122" spans="1:1">
      <c r="A122" s="11"/>
    </row>
    <row r="123" spans="1:1">
      <c r="A123" s="11"/>
    </row>
    <row r="124" spans="1:1">
      <c r="A124" s="11"/>
    </row>
    <row r="125" spans="1:1">
      <c r="A125" s="11"/>
    </row>
    <row r="126" spans="1:1">
      <c r="A126" s="11"/>
    </row>
    <row r="127" spans="1:1">
      <c r="A127" s="11"/>
    </row>
    <row r="128" spans="1:1">
      <c r="A128" s="11"/>
    </row>
    <row r="129" spans="1:1">
      <c r="A129" s="11"/>
    </row>
    <row r="130" spans="1:1">
      <c r="A130" s="11"/>
    </row>
    <row r="131" spans="1:1">
      <c r="A131" s="11"/>
    </row>
  </sheetData>
  <sheetProtection password="E1AE" sheet="1" objects="1" scenarios="1"/>
  <mergeCells count="3">
    <mergeCell ref="A1:C1"/>
    <mergeCell ref="A2:C2"/>
    <mergeCell ref="A43:C43"/>
  </mergeCells>
  <phoneticPr fontId="11" type="noConversion"/>
  <printOptions horizontalCentered="1"/>
  <pageMargins left="0.5" right="0.5" top="0.7" bottom="0.5" header="0.5" footer="0.5"/>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92D050"/>
    <pageSetUpPr fitToPage="1"/>
  </sheetPr>
  <dimension ref="A1:K88"/>
  <sheetViews>
    <sheetView topLeftCell="A28" zoomScaleNormal="100" workbookViewId="0">
      <selection activeCell="A16" sqref="A16"/>
    </sheetView>
  </sheetViews>
  <sheetFormatPr defaultColWidth="9.109375" defaultRowHeight="13.2"/>
  <cols>
    <col min="1" max="1" width="30.6640625" style="153" customWidth="1"/>
    <col min="2" max="2" width="15.6640625" style="153" customWidth="1"/>
    <col min="3" max="3" width="16.5546875" style="153" customWidth="1"/>
    <col min="4" max="4" width="15.6640625" style="153" customWidth="1"/>
    <col min="5" max="5" width="13.5546875" style="153" customWidth="1"/>
    <col min="6" max="6" width="16.5546875" style="153" customWidth="1"/>
    <col min="7" max="7" width="28.5546875" style="153" customWidth="1"/>
    <col min="8" max="16384" width="9.109375" style="153"/>
  </cols>
  <sheetData>
    <row r="1" spans="1:11" ht="15.6">
      <c r="A1" s="1168" t="str">
        <f>'Tab Contents'!A1:C1</f>
        <v>2016-17 PUBLIC ACCOUNTS</v>
      </c>
      <c r="B1" s="1168"/>
      <c r="C1" s="1168"/>
      <c r="D1" s="1168"/>
      <c r="E1" s="1168"/>
      <c r="F1" s="1168"/>
      <c r="G1" s="1168"/>
    </row>
    <row r="2" spans="1:11" ht="15.6">
      <c r="A2" s="1168" t="s">
        <v>470</v>
      </c>
      <c r="B2" s="1168"/>
      <c r="C2" s="1168"/>
      <c r="D2" s="1168"/>
      <c r="E2" s="1168"/>
      <c r="F2" s="1168"/>
      <c r="G2" s="1168"/>
    </row>
    <row r="3" spans="1:11" ht="14.4" thickBot="1">
      <c r="A3" s="1241" t="s">
        <v>18</v>
      </c>
      <c r="B3" s="1241"/>
      <c r="C3" s="1241"/>
      <c r="D3" s="1241"/>
      <c r="E3" s="1241"/>
      <c r="F3" s="1241"/>
      <c r="G3" s="1241"/>
    </row>
    <row r="4" spans="1:11" ht="16.2" thickBot="1">
      <c r="A4" s="720"/>
      <c r="B4" s="720"/>
      <c r="C4" s="720"/>
      <c r="D4" s="720"/>
      <c r="E4" s="720"/>
      <c r="F4" s="720"/>
      <c r="G4" s="720"/>
    </row>
    <row r="5" spans="1:11" ht="16.95" customHeight="1" thickBot="1">
      <c r="A5" s="274" t="str">
        <f>'Form 2A'!A5:D5</f>
        <v>OTHER GOVERNMENT ORGANIZATION NAME:</v>
      </c>
      <c r="B5" s="274"/>
      <c r="C5" s="274"/>
      <c r="D5" s="1157">
        <f>'Form 2A'!$B$5</f>
        <v>0</v>
      </c>
      <c r="E5" s="1158"/>
      <c r="F5" s="1158"/>
      <c r="G5" s="1159"/>
      <c r="K5" s="794"/>
    </row>
    <row r="6" spans="1:11">
      <c r="A6" s="408"/>
      <c r="B6" s="271"/>
      <c r="C6" s="271"/>
      <c r="D6" s="271"/>
    </row>
    <row r="7" spans="1:11" s="409" customFormat="1" ht="13.8" thickBot="1">
      <c r="A7" s="352" t="s">
        <v>119</v>
      </c>
    </row>
    <row r="8" spans="1:11" ht="27.75" customHeight="1">
      <c r="B8" s="1235" t="s">
        <v>1739</v>
      </c>
      <c r="C8" s="1236"/>
      <c r="D8" s="1236"/>
      <c r="E8" s="1236"/>
      <c r="F8" s="1236"/>
      <c r="G8" s="1237"/>
    </row>
    <row r="9" spans="1:11">
      <c r="A9" s="702" t="s">
        <v>45</v>
      </c>
      <c r="B9" s="317" t="s">
        <v>46</v>
      </c>
      <c r="C9" s="317" t="s">
        <v>47</v>
      </c>
      <c r="D9" s="317" t="s">
        <v>48</v>
      </c>
      <c r="E9" s="317" t="s">
        <v>53</v>
      </c>
      <c r="F9" s="317" t="s">
        <v>183</v>
      </c>
      <c r="G9" s="317" t="s">
        <v>505</v>
      </c>
    </row>
    <row r="10" spans="1:11" ht="90" customHeight="1">
      <c r="A10" s="966" t="s">
        <v>85</v>
      </c>
      <c r="B10" s="967" t="s">
        <v>409</v>
      </c>
      <c r="C10" s="967" t="s">
        <v>51</v>
      </c>
      <c r="D10" s="967" t="s">
        <v>257</v>
      </c>
      <c r="E10" s="969" t="s">
        <v>52</v>
      </c>
      <c r="F10" s="967" t="s">
        <v>458</v>
      </c>
      <c r="G10" s="970" t="s">
        <v>1</v>
      </c>
    </row>
    <row r="11" spans="1:11">
      <c r="A11" s="968"/>
      <c r="B11" s="968"/>
      <c r="C11" s="971"/>
      <c r="D11" s="971"/>
      <c r="E11" s="971"/>
      <c r="F11" s="971"/>
      <c r="G11" s="972">
        <f>SUM(B11:F11)</f>
        <v>0</v>
      </c>
    </row>
    <row r="12" spans="1:11" ht="13.2" customHeight="1">
      <c r="A12" s="968"/>
      <c r="B12" s="968"/>
      <c r="C12" s="971"/>
      <c r="D12" s="971"/>
      <c r="E12" s="971"/>
      <c r="F12" s="971"/>
      <c r="G12" s="972">
        <f>SUM(B12:F12)</f>
        <v>0</v>
      </c>
    </row>
    <row r="13" spans="1:11">
      <c r="A13" s="968"/>
      <c r="B13" s="968"/>
      <c r="C13" s="971"/>
      <c r="D13" s="971"/>
      <c r="E13" s="971"/>
      <c r="F13" s="971"/>
      <c r="G13" s="972">
        <f t="shared" ref="G13:G26" si="0">SUM(B13:F13)</f>
        <v>0</v>
      </c>
    </row>
    <row r="14" spans="1:11" ht="13.2" customHeight="1">
      <c r="A14" s="968"/>
      <c r="B14" s="968"/>
      <c r="C14" s="971"/>
      <c r="D14" s="971"/>
      <c r="E14" s="971"/>
      <c r="F14" s="971"/>
      <c r="G14" s="972">
        <f t="shared" si="0"/>
        <v>0</v>
      </c>
    </row>
    <row r="15" spans="1:11">
      <c r="A15" s="968"/>
      <c r="B15" s="968"/>
      <c r="C15" s="971"/>
      <c r="D15" s="971"/>
      <c r="E15" s="971"/>
      <c r="F15" s="971"/>
      <c r="G15" s="972">
        <f t="shared" si="0"/>
        <v>0</v>
      </c>
    </row>
    <row r="16" spans="1:11" ht="13.2" customHeight="1">
      <c r="A16" s="968"/>
      <c r="B16" s="968"/>
      <c r="C16" s="971"/>
      <c r="D16" s="971"/>
      <c r="E16" s="971"/>
      <c r="F16" s="971"/>
      <c r="G16" s="972">
        <f t="shared" si="0"/>
        <v>0</v>
      </c>
    </row>
    <row r="17" spans="1:7">
      <c r="A17" s="968"/>
      <c r="B17" s="968"/>
      <c r="C17" s="971"/>
      <c r="D17" s="971"/>
      <c r="E17" s="971"/>
      <c r="F17" s="971"/>
      <c r="G17" s="972">
        <f t="shared" si="0"/>
        <v>0</v>
      </c>
    </row>
    <row r="18" spans="1:7" ht="13.2" customHeight="1">
      <c r="A18" s="968"/>
      <c r="B18" s="968"/>
      <c r="C18" s="971"/>
      <c r="D18" s="971"/>
      <c r="E18" s="971"/>
      <c r="F18" s="971"/>
      <c r="G18" s="972">
        <f t="shared" si="0"/>
        <v>0</v>
      </c>
    </row>
    <row r="19" spans="1:7">
      <c r="A19" s="968"/>
      <c r="B19" s="968"/>
      <c r="C19" s="971"/>
      <c r="D19" s="971"/>
      <c r="E19" s="971"/>
      <c r="F19" s="971"/>
      <c r="G19" s="972">
        <f t="shared" si="0"/>
        <v>0</v>
      </c>
    </row>
    <row r="20" spans="1:7" ht="13.2" customHeight="1">
      <c r="A20" s="968"/>
      <c r="B20" s="968"/>
      <c r="C20" s="971"/>
      <c r="D20" s="971"/>
      <c r="E20" s="971"/>
      <c r="F20" s="971"/>
      <c r="G20" s="972">
        <f t="shared" si="0"/>
        <v>0</v>
      </c>
    </row>
    <row r="21" spans="1:7">
      <c r="A21" s="968"/>
      <c r="B21" s="968"/>
      <c r="C21" s="971"/>
      <c r="D21" s="971"/>
      <c r="E21" s="971"/>
      <c r="F21" s="971"/>
      <c r="G21" s="972">
        <f t="shared" si="0"/>
        <v>0</v>
      </c>
    </row>
    <row r="22" spans="1:7" ht="13.2" customHeight="1">
      <c r="A22" s="968"/>
      <c r="B22" s="968"/>
      <c r="C22" s="971"/>
      <c r="D22" s="971"/>
      <c r="E22" s="971"/>
      <c r="F22" s="971"/>
      <c r="G22" s="972">
        <f t="shared" si="0"/>
        <v>0</v>
      </c>
    </row>
    <row r="23" spans="1:7">
      <c r="A23" s="968"/>
      <c r="B23" s="968"/>
      <c r="C23" s="971"/>
      <c r="D23" s="971"/>
      <c r="E23" s="971"/>
      <c r="F23" s="971"/>
      <c r="G23" s="972">
        <f t="shared" si="0"/>
        <v>0</v>
      </c>
    </row>
    <row r="24" spans="1:7" ht="13.2" customHeight="1">
      <c r="A24" s="968"/>
      <c r="B24" s="968"/>
      <c r="C24" s="971"/>
      <c r="D24" s="971"/>
      <c r="E24" s="971"/>
      <c r="F24" s="971"/>
      <c r="G24" s="972">
        <f t="shared" si="0"/>
        <v>0</v>
      </c>
    </row>
    <row r="25" spans="1:7">
      <c r="A25" s="968"/>
      <c r="B25" s="968"/>
      <c r="C25" s="971"/>
      <c r="D25" s="971"/>
      <c r="E25" s="971"/>
      <c r="F25" s="971"/>
      <c r="G25" s="972">
        <f t="shared" si="0"/>
        <v>0</v>
      </c>
    </row>
    <row r="26" spans="1:7" ht="13.2" customHeight="1">
      <c r="A26" s="968"/>
      <c r="B26" s="968"/>
      <c r="C26" s="971"/>
      <c r="D26" s="971"/>
      <c r="E26" s="971"/>
      <c r="F26" s="971"/>
      <c r="G26" s="972">
        <f t="shared" si="0"/>
        <v>0</v>
      </c>
    </row>
    <row r="27" spans="1:7" ht="13.5" customHeight="1">
      <c r="A27" s="968"/>
      <c r="B27" s="968"/>
      <c r="C27" s="971"/>
      <c r="D27" s="971"/>
      <c r="E27" s="971"/>
      <c r="F27" s="971"/>
      <c r="G27" s="972">
        <f>SUM(B27:F27)</f>
        <v>0</v>
      </c>
    </row>
    <row r="28" spans="1:7" ht="13.5" customHeight="1">
      <c r="A28" s="968"/>
      <c r="B28" s="968"/>
      <c r="C28" s="971"/>
      <c r="D28" s="971"/>
      <c r="E28" s="971"/>
      <c r="F28" s="971"/>
      <c r="G28" s="972">
        <f>SUM(B28:F28)</f>
        <v>0</v>
      </c>
    </row>
    <row r="29" spans="1:7" ht="13.5" customHeight="1">
      <c r="A29" s="968"/>
      <c r="B29" s="968"/>
      <c r="C29" s="971"/>
      <c r="D29" s="971"/>
      <c r="E29" s="971"/>
      <c r="F29" s="971"/>
      <c r="G29" s="972">
        <f>SUM(B29:F29)</f>
        <v>0</v>
      </c>
    </row>
    <row r="30" spans="1:7" ht="13.95" customHeight="1">
      <c r="A30" s="968"/>
      <c r="B30" s="968"/>
      <c r="C30" s="971"/>
      <c r="D30" s="971"/>
      <c r="E30" s="971"/>
      <c r="F30" s="971"/>
      <c r="G30" s="972">
        <f>SUM(B30:F30)</f>
        <v>0</v>
      </c>
    </row>
    <row r="31" spans="1:7" ht="13.8" thickBot="1">
      <c r="A31" s="410" t="s">
        <v>68</v>
      </c>
      <c r="B31" s="109">
        <f>SUM(B11:B30)</f>
        <v>0</v>
      </c>
      <c r="C31" s="109">
        <f t="shared" ref="C31:G31" si="1">SUM(C11:C30)</f>
        <v>0</v>
      </c>
      <c r="D31" s="109">
        <f t="shared" si="1"/>
        <v>0</v>
      </c>
      <c r="E31" s="109">
        <f t="shared" si="1"/>
        <v>0</v>
      </c>
      <c r="F31" s="109">
        <f t="shared" si="1"/>
        <v>0</v>
      </c>
      <c r="G31" s="110">
        <f t="shared" si="1"/>
        <v>0</v>
      </c>
    </row>
    <row r="32" spans="1:7">
      <c r="A32" s="271"/>
      <c r="B32" s="411"/>
      <c r="C32" s="411"/>
      <c r="D32" s="411"/>
      <c r="E32" s="411"/>
      <c r="F32" s="411"/>
      <c r="G32" s="411"/>
    </row>
    <row r="33" spans="1:10">
      <c r="B33" s="412"/>
      <c r="C33" s="412"/>
      <c r="D33" s="412"/>
      <c r="E33" s="412"/>
      <c r="F33" s="413"/>
      <c r="G33" s="111"/>
      <c r="H33" s="165"/>
    </row>
    <row r="34" spans="1:10">
      <c r="B34" s="412"/>
      <c r="C34" s="412"/>
      <c r="D34" s="412"/>
      <c r="E34" s="412"/>
      <c r="F34" s="413"/>
      <c r="G34" s="413"/>
      <c r="H34" s="165"/>
    </row>
    <row r="35" spans="1:10" s="409" customFormat="1" ht="13.8" thickBot="1">
      <c r="A35" s="352" t="s">
        <v>120</v>
      </c>
      <c r="B35" s="414"/>
      <c r="C35" s="414"/>
      <c r="D35" s="414"/>
      <c r="E35" s="414"/>
      <c r="F35" s="414"/>
      <c r="G35" s="414"/>
    </row>
    <row r="36" spans="1:10" ht="29.25" customHeight="1">
      <c r="B36" s="1238" t="s">
        <v>1738</v>
      </c>
      <c r="C36" s="1239"/>
      <c r="D36" s="1239"/>
      <c r="E36" s="1239"/>
      <c r="F36" s="1239"/>
      <c r="G36" s="1240"/>
    </row>
    <row r="37" spans="1:10">
      <c r="A37" s="702" t="s">
        <v>45</v>
      </c>
      <c r="B37" s="317" t="s">
        <v>46</v>
      </c>
      <c r="C37" s="317" t="s">
        <v>47</v>
      </c>
      <c r="D37" s="317" t="s">
        <v>48</v>
      </c>
      <c r="E37" s="317" t="s">
        <v>53</v>
      </c>
      <c r="F37" s="317" t="s">
        <v>183</v>
      </c>
      <c r="G37" s="317" t="s">
        <v>505</v>
      </c>
    </row>
    <row r="38" spans="1:10" ht="89.25" customHeight="1">
      <c r="A38" s="966" t="s">
        <v>85</v>
      </c>
      <c r="B38" s="973" t="s">
        <v>409</v>
      </c>
      <c r="C38" s="973" t="s">
        <v>150</v>
      </c>
      <c r="D38" s="973" t="s">
        <v>258</v>
      </c>
      <c r="E38" s="973" t="s">
        <v>52</v>
      </c>
      <c r="F38" s="973" t="s">
        <v>458</v>
      </c>
      <c r="G38" s="974" t="s">
        <v>0</v>
      </c>
    </row>
    <row r="39" spans="1:10">
      <c r="A39" s="968"/>
      <c r="B39" s="968"/>
      <c r="C39" s="971"/>
      <c r="D39" s="971"/>
      <c r="E39" s="971"/>
      <c r="F39" s="971"/>
      <c r="G39" s="972">
        <f>SUM(B39:F39)</f>
        <v>0</v>
      </c>
      <c r="J39" s="795"/>
    </row>
    <row r="40" spans="1:10" ht="13.2" customHeight="1">
      <c r="A40" s="968"/>
      <c r="B40" s="968"/>
      <c r="C40" s="971"/>
      <c r="D40" s="971"/>
      <c r="E40" s="971"/>
      <c r="F40" s="971"/>
      <c r="G40" s="972">
        <f t="shared" ref="G40:G54" si="2">SUM(B40:F40)</f>
        <v>0</v>
      </c>
      <c r="J40" s="795"/>
    </row>
    <row r="41" spans="1:10">
      <c r="A41" s="968"/>
      <c r="B41" s="968"/>
      <c r="C41" s="971"/>
      <c r="D41" s="971"/>
      <c r="E41" s="971"/>
      <c r="F41" s="971"/>
      <c r="G41" s="972">
        <f t="shared" si="2"/>
        <v>0</v>
      </c>
      <c r="J41" s="795"/>
    </row>
    <row r="42" spans="1:10" ht="13.2" customHeight="1">
      <c r="A42" s="968"/>
      <c r="B42" s="968"/>
      <c r="C42" s="971"/>
      <c r="D42" s="971"/>
      <c r="E42" s="971"/>
      <c r="F42" s="971"/>
      <c r="G42" s="972">
        <f t="shared" si="2"/>
        <v>0</v>
      </c>
      <c r="J42" s="795"/>
    </row>
    <row r="43" spans="1:10">
      <c r="A43" s="968"/>
      <c r="B43" s="968"/>
      <c r="C43" s="971"/>
      <c r="D43" s="971"/>
      <c r="E43" s="971"/>
      <c r="F43" s="971"/>
      <c r="G43" s="972">
        <f t="shared" si="2"/>
        <v>0</v>
      </c>
      <c r="J43" s="795"/>
    </row>
    <row r="44" spans="1:10" ht="13.2" customHeight="1">
      <c r="A44" s="968"/>
      <c r="B44" s="968"/>
      <c r="C44" s="971"/>
      <c r="D44" s="971"/>
      <c r="E44" s="971"/>
      <c r="F44" s="971"/>
      <c r="G44" s="972">
        <f t="shared" si="2"/>
        <v>0</v>
      </c>
      <c r="J44" s="795"/>
    </row>
    <row r="45" spans="1:10">
      <c r="A45" s="968"/>
      <c r="B45" s="968"/>
      <c r="C45" s="971"/>
      <c r="D45" s="971"/>
      <c r="E45" s="971"/>
      <c r="F45" s="971"/>
      <c r="G45" s="972">
        <f t="shared" si="2"/>
        <v>0</v>
      </c>
      <c r="J45" s="795"/>
    </row>
    <row r="46" spans="1:10" ht="13.2" customHeight="1">
      <c r="A46" s="968"/>
      <c r="B46" s="968"/>
      <c r="C46" s="971"/>
      <c r="D46" s="971"/>
      <c r="E46" s="971"/>
      <c r="F46" s="971"/>
      <c r="G46" s="972">
        <f t="shared" si="2"/>
        <v>0</v>
      </c>
      <c r="J46" s="795"/>
    </row>
    <row r="47" spans="1:10">
      <c r="A47" s="968"/>
      <c r="B47" s="968"/>
      <c r="C47" s="971"/>
      <c r="D47" s="971"/>
      <c r="E47" s="971"/>
      <c r="F47" s="971"/>
      <c r="G47" s="972">
        <f t="shared" si="2"/>
        <v>0</v>
      </c>
      <c r="J47" s="795"/>
    </row>
    <row r="48" spans="1:10" ht="13.2" customHeight="1">
      <c r="A48" s="968"/>
      <c r="B48" s="968"/>
      <c r="C48" s="971"/>
      <c r="D48" s="971"/>
      <c r="E48" s="971"/>
      <c r="F48" s="971"/>
      <c r="G48" s="972">
        <f t="shared" si="2"/>
        <v>0</v>
      </c>
      <c r="J48" s="795"/>
    </row>
    <row r="49" spans="1:10">
      <c r="A49" s="968"/>
      <c r="B49" s="968"/>
      <c r="C49" s="971"/>
      <c r="D49" s="971"/>
      <c r="E49" s="971"/>
      <c r="F49" s="971"/>
      <c r="G49" s="972">
        <f t="shared" si="2"/>
        <v>0</v>
      </c>
      <c r="J49" s="795"/>
    </row>
    <row r="50" spans="1:10" ht="13.2" customHeight="1">
      <c r="A50" s="968"/>
      <c r="B50" s="968"/>
      <c r="C50" s="971"/>
      <c r="D50" s="971"/>
      <c r="E50" s="971"/>
      <c r="F50" s="971"/>
      <c r="G50" s="972">
        <f t="shared" si="2"/>
        <v>0</v>
      </c>
      <c r="J50" s="795"/>
    </row>
    <row r="51" spans="1:10">
      <c r="A51" s="968"/>
      <c r="B51" s="968"/>
      <c r="C51" s="971"/>
      <c r="D51" s="971"/>
      <c r="E51" s="971"/>
      <c r="F51" s="971"/>
      <c r="G51" s="972">
        <f t="shared" si="2"/>
        <v>0</v>
      </c>
      <c r="J51" s="795"/>
    </row>
    <row r="52" spans="1:10" ht="13.2" customHeight="1">
      <c r="A52" s="968"/>
      <c r="B52" s="968"/>
      <c r="C52" s="971"/>
      <c r="D52" s="971"/>
      <c r="E52" s="971"/>
      <c r="F52" s="971"/>
      <c r="G52" s="972">
        <f t="shared" si="2"/>
        <v>0</v>
      </c>
      <c r="J52" s="795"/>
    </row>
    <row r="53" spans="1:10">
      <c r="A53" s="968"/>
      <c r="B53" s="968"/>
      <c r="C53" s="971"/>
      <c r="D53" s="971"/>
      <c r="E53" s="971"/>
      <c r="F53" s="971"/>
      <c r="G53" s="972">
        <f t="shared" si="2"/>
        <v>0</v>
      </c>
      <c r="J53" s="795"/>
    </row>
    <row r="54" spans="1:10" ht="13.2" customHeight="1">
      <c r="A54" s="968"/>
      <c r="B54" s="968"/>
      <c r="C54" s="971"/>
      <c r="D54" s="971"/>
      <c r="E54" s="971"/>
      <c r="F54" s="971"/>
      <c r="G54" s="972">
        <f t="shared" si="2"/>
        <v>0</v>
      </c>
      <c r="J54" s="795"/>
    </row>
    <row r="55" spans="1:10">
      <c r="A55" s="968"/>
      <c r="B55" s="968"/>
      <c r="C55" s="971"/>
      <c r="D55" s="971"/>
      <c r="E55" s="971"/>
      <c r="F55" s="971"/>
      <c r="G55" s="972">
        <f>SUM(B55:F55)</f>
        <v>0</v>
      </c>
      <c r="J55" s="795"/>
    </row>
    <row r="56" spans="1:10" ht="13.2" customHeight="1">
      <c r="A56" s="968"/>
      <c r="B56" s="968"/>
      <c r="C56" s="971"/>
      <c r="D56" s="971"/>
      <c r="E56" s="971"/>
      <c r="F56" s="971"/>
      <c r="G56" s="972">
        <f>SUM(B56:F56)</f>
        <v>0</v>
      </c>
      <c r="J56" s="58"/>
    </row>
    <row r="57" spans="1:10">
      <c r="A57" s="968"/>
      <c r="B57" s="968"/>
      <c r="C57" s="971"/>
      <c r="D57" s="971"/>
      <c r="E57" s="971"/>
      <c r="F57" s="971"/>
      <c r="G57" s="972">
        <f>SUM(B57:F57)</f>
        <v>0</v>
      </c>
      <c r="J57" s="795"/>
    </row>
    <row r="58" spans="1:10" ht="13.95" customHeight="1">
      <c r="A58" s="968"/>
      <c r="B58" s="968"/>
      <c r="C58" s="971"/>
      <c r="D58" s="971"/>
      <c r="E58" s="971"/>
      <c r="F58" s="971"/>
      <c r="G58" s="972">
        <f>SUM(B58:F58)</f>
        <v>0</v>
      </c>
      <c r="J58" s="795"/>
    </row>
    <row r="59" spans="1:10" ht="13.8" thickBot="1">
      <c r="A59" s="410" t="s">
        <v>68</v>
      </c>
      <c r="B59" s="109">
        <f>SUM(B39:B58)</f>
        <v>0</v>
      </c>
      <c r="C59" s="109">
        <f t="shared" ref="C59:G59" si="3">SUM(C39:C58)</f>
        <v>0</v>
      </c>
      <c r="D59" s="109">
        <f t="shared" si="3"/>
        <v>0</v>
      </c>
      <c r="E59" s="109">
        <f t="shared" si="3"/>
        <v>0</v>
      </c>
      <c r="F59" s="109">
        <f t="shared" si="3"/>
        <v>0</v>
      </c>
      <c r="G59" s="110">
        <f t="shared" si="3"/>
        <v>0</v>
      </c>
    </row>
    <row r="60" spans="1:10">
      <c r="B60" s="412"/>
      <c r="C60" s="412"/>
      <c r="D60" s="412"/>
      <c r="E60" s="412"/>
      <c r="F60" s="412"/>
      <c r="G60" s="412"/>
    </row>
    <row r="63" spans="1:10">
      <c r="A63" s="709" t="s">
        <v>7</v>
      </c>
    </row>
    <row r="64" spans="1:10">
      <c r="A64" s="415"/>
      <c r="B64" s="158"/>
      <c r="C64" s="158"/>
      <c r="D64" s="158"/>
      <c r="E64" s="158"/>
    </row>
    <row r="65" spans="1:9" s="49" customFormat="1" ht="30" customHeight="1">
      <c r="A65" s="1234" t="s">
        <v>465</v>
      </c>
      <c r="B65" s="1234"/>
      <c r="C65" s="1234"/>
      <c r="D65" s="1234"/>
      <c r="E65" s="1234"/>
      <c r="F65" s="1234"/>
      <c r="G65" s="1234"/>
    </row>
    <row r="66" spans="1:9" s="49" customFormat="1">
      <c r="A66" s="796"/>
      <c r="B66" s="796"/>
      <c r="C66" s="796"/>
      <c r="D66" s="796"/>
      <c r="E66" s="796"/>
      <c r="F66" s="796"/>
      <c r="G66" s="796"/>
    </row>
    <row r="67" spans="1:9" s="48" customFormat="1" ht="23.25" customHeight="1">
      <c r="A67" s="61" t="s">
        <v>467</v>
      </c>
      <c r="B67" s="34"/>
      <c r="C67" s="34"/>
      <c r="D67" s="34"/>
      <c r="E67" s="34"/>
      <c r="F67" s="34"/>
      <c r="G67" s="34"/>
    </row>
    <row r="68" spans="1:9" s="48" customFormat="1" ht="24.75" customHeight="1">
      <c r="A68" s="61" t="s">
        <v>468</v>
      </c>
      <c r="B68" s="34"/>
      <c r="C68" s="35"/>
      <c r="D68" s="35"/>
      <c r="E68" s="34"/>
      <c r="F68" s="34"/>
      <c r="G68" s="34"/>
    </row>
    <row r="69" spans="1:9" s="48" customFormat="1" ht="24.75" customHeight="1">
      <c r="A69" s="61" t="s">
        <v>469</v>
      </c>
      <c r="B69" s="33"/>
      <c r="C69" s="33"/>
      <c r="D69" s="33"/>
      <c r="E69" s="33"/>
      <c r="F69" s="33"/>
      <c r="G69" s="33"/>
      <c r="H69" s="47"/>
      <c r="I69" s="47"/>
    </row>
    <row r="70" spans="1:9" s="48" customFormat="1" ht="19.5" customHeight="1">
      <c r="A70" s="47"/>
      <c r="B70" s="47"/>
      <c r="C70" s="47"/>
      <c r="D70" s="47"/>
      <c r="E70" s="47"/>
      <c r="F70" s="47"/>
      <c r="G70" s="47"/>
      <c r="H70" s="47"/>
      <c r="I70" s="47"/>
    </row>
    <row r="71" spans="1:9" ht="45" customHeight="1">
      <c r="A71" s="1233" t="s">
        <v>412</v>
      </c>
      <c r="B71" s="1233"/>
      <c r="C71" s="1233"/>
      <c r="D71" s="1233"/>
      <c r="E71" s="1233"/>
      <c r="F71" s="1233"/>
      <c r="G71" s="1233"/>
      <c r="H71" s="308"/>
    </row>
    <row r="72" spans="1:9" ht="12" customHeight="1">
      <c r="A72" s="733"/>
      <c r="B72" s="733"/>
      <c r="C72" s="733"/>
      <c r="D72" s="733"/>
      <c r="E72" s="733"/>
      <c r="F72" s="733"/>
      <c r="G72" s="733"/>
      <c r="H72" s="308"/>
    </row>
    <row r="73" spans="1:9" s="48" customFormat="1" ht="15.6">
      <c r="A73" s="519" t="s">
        <v>275</v>
      </c>
      <c r="B73" s="727"/>
      <c r="C73" s="727"/>
      <c r="D73" s="727"/>
      <c r="E73" s="727"/>
      <c r="F73" s="727"/>
      <c r="G73" s="727"/>
      <c r="H73" s="727"/>
      <c r="I73" s="727"/>
    </row>
    <row r="74" spans="1:9" s="48" customFormat="1">
      <c r="A74" s="714"/>
      <c r="B74" s="714"/>
      <c r="C74" s="714"/>
      <c r="D74" s="714"/>
      <c r="E74" s="714"/>
      <c r="F74" s="714"/>
      <c r="G74" s="714"/>
      <c r="H74" s="714"/>
      <c r="I74" s="714"/>
    </row>
    <row r="75" spans="1:9" s="48" customFormat="1">
      <c r="A75" s="518"/>
      <c r="B75" s="518"/>
      <c r="C75" s="518"/>
      <c r="D75" s="518"/>
      <c r="E75" s="518"/>
      <c r="F75" s="518"/>
      <c r="G75" s="518"/>
      <c r="H75" s="714"/>
      <c r="I75" s="714"/>
    </row>
    <row r="76" spans="1:9" s="48" customFormat="1">
      <c r="A76" s="517"/>
      <c r="B76" s="517"/>
      <c r="C76" s="517"/>
      <c r="D76" s="517"/>
      <c r="E76" s="517"/>
      <c r="F76" s="517"/>
      <c r="G76" s="517"/>
      <c r="H76" s="714"/>
      <c r="I76" s="714"/>
    </row>
    <row r="77" spans="1:9" s="48" customFormat="1">
      <c r="A77" s="518"/>
      <c r="B77" s="518"/>
      <c r="C77" s="518"/>
      <c r="D77" s="518"/>
      <c r="E77" s="518"/>
      <c r="F77" s="518"/>
      <c r="G77" s="518"/>
      <c r="H77" s="714"/>
      <c r="I77" s="714"/>
    </row>
    <row r="78" spans="1:9" s="48" customFormat="1">
      <c r="A78" s="517"/>
      <c r="B78" s="517"/>
      <c r="C78" s="517"/>
      <c r="D78" s="517"/>
      <c r="E78" s="517"/>
      <c r="F78" s="517"/>
      <c r="G78" s="517"/>
      <c r="H78" s="714"/>
      <c r="I78" s="714"/>
    </row>
    <row r="79" spans="1:9" s="48" customFormat="1">
      <c r="A79" s="518"/>
      <c r="B79" s="518"/>
      <c r="C79" s="518"/>
      <c r="D79" s="518"/>
      <c r="E79" s="518"/>
      <c r="F79" s="518"/>
      <c r="G79" s="518"/>
      <c r="H79" s="714"/>
      <c r="I79" s="714"/>
    </row>
    <row r="80" spans="1:9" s="48" customFormat="1">
      <c r="A80" s="793"/>
      <c r="B80" s="793"/>
      <c r="C80" s="793"/>
      <c r="D80" s="793"/>
      <c r="E80" s="714"/>
      <c r="F80" s="714"/>
      <c r="G80" s="714"/>
      <c r="H80" s="714"/>
      <c r="I80" s="714"/>
    </row>
    <row r="81" spans="1:7" ht="30.75" customHeight="1">
      <c r="A81" s="60" t="s">
        <v>27</v>
      </c>
      <c r="B81" s="38"/>
      <c r="C81" s="158"/>
      <c r="D81" s="158"/>
      <c r="E81" s="158"/>
      <c r="F81" s="158"/>
      <c r="G81" s="158"/>
    </row>
    <row r="82" spans="1:7">
      <c r="A82" s="784" t="s">
        <v>449</v>
      </c>
      <c r="B82" s="158"/>
      <c r="C82" s="158"/>
      <c r="D82" s="158"/>
      <c r="E82" s="158"/>
      <c r="F82" s="158"/>
      <c r="G82" s="158"/>
    </row>
    <row r="83" spans="1:7" ht="26.25" customHeight="1">
      <c r="A83" s="60" t="s">
        <v>37</v>
      </c>
      <c r="B83" s="38"/>
      <c r="C83" s="158"/>
      <c r="D83" s="158"/>
      <c r="E83" s="158"/>
      <c r="F83" s="158"/>
      <c r="G83" s="158"/>
    </row>
    <row r="84" spans="1:7">
      <c r="A84" s="158"/>
      <c r="B84" s="158"/>
      <c r="C84" s="158"/>
      <c r="D84" s="158"/>
      <c r="E84" s="158"/>
    </row>
    <row r="85" spans="1:7" ht="29.25" customHeight="1">
      <c r="A85" s="60" t="s">
        <v>28</v>
      </c>
      <c r="B85" s="38"/>
      <c r="C85" s="158"/>
      <c r="D85" s="158"/>
      <c r="E85" s="158"/>
    </row>
    <row r="86" spans="1:7">
      <c r="A86" s="784" t="s">
        <v>450</v>
      </c>
      <c r="B86" s="158"/>
      <c r="C86" s="158"/>
      <c r="D86" s="158"/>
      <c r="E86" s="158"/>
    </row>
    <row r="87" spans="1:7">
      <c r="A87" s="158"/>
      <c r="B87" s="158"/>
      <c r="C87" s="158"/>
      <c r="D87" s="158"/>
      <c r="E87" s="158"/>
    </row>
    <row r="88" spans="1:7">
      <c r="A88" s="60" t="s">
        <v>39</v>
      </c>
      <c r="B88" s="37"/>
    </row>
  </sheetData>
  <sheetProtection password="E1AE" sheet="1" objects="1" scenarios="1" formatCells="0" formatColumns="0" formatRows="0" insertRows="0"/>
  <mergeCells count="8">
    <mergeCell ref="A71:G71"/>
    <mergeCell ref="A65:G65"/>
    <mergeCell ref="A1:G1"/>
    <mergeCell ref="B8:G8"/>
    <mergeCell ref="B36:G36"/>
    <mergeCell ref="A2:G2"/>
    <mergeCell ref="A3:G3"/>
    <mergeCell ref="D5:G5"/>
  </mergeCells>
  <phoneticPr fontId="22" type="noConversion"/>
  <pageMargins left="0.5" right="0.5" top="0.75" bottom="0.5" header="0.5" footer="0.5"/>
  <pageSetup scale="48" orientation="portrait" cellComments="asDisplayed"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14:formula1>
            <xm:f>ICP!$A:$A</xm:f>
          </x14:formula1>
          <xm:sqref>A11:A30</xm:sqref>
        </x14:dataValidation>
        <x14:dataValidation type="list" allowBlank="1" showInputMessage="1" showErrorMessage="1">
          <x14:formula1>
            <xm:f>ICP!$A:$A</xm:f>
          </x14:formula1>
          <xm:sqref>A39:A58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92D050"/>
    <pageSetUpPr fitToPage="1"/>
  </sheetPr>
  <dimension ref="A1:H72"/>
  <sheetViews>
    <sheetView topLeftCell="A25" zoomScaleNormal="100" zoomScaleSheetLayoutView="115" workbookViewId="0">
      <selection activeCell="C29" sqref="C29"/>
    </sheetView>
  </sheetViews>
  <sheetFormatPr defaultColWidth="9.109375" defaultRowHeight="13.2"/>
  <cols>
    <col min="1" max="1" width="55.6640625" style="417" customWidth="1"/>
    <col min="2" max="2" width="17.33203125" style="417" customWidth="1"/>
    <col min="3" max="3" width="28.5546875" style="417" customWidth="1"/>
    <col min="4" max="4" width="11.5546875" style="417" customWidth="1"/>
    <col min="5" max="5" width="12" style="417" bestFit="1" customWidth="1"/>
    <col min="6" max="6" width="11.88671875" style="417" customWidth="1"/>
    <col min="7" max="7" width="5.5546875" style="622" customWidth="1"/>
    <col min="8" max="16384" width="9.109375" style="417"/>
  </cols>
  <sheetData>
    <row r="1" spans="1:7" ht="15.6">
      <c r="A1" s="1168" t="str">
        <f>'Tab Contents'!A1:C1</f>
        <v>2016-17 PUBLIC ACCOUNTS</v>
      </c>
      <c r="B1" s="1168"/>
      <c r="C1" s="1168"/>
      <c r="D1" s="1168"/>
      <c r="E1" s="1168"/>
    </row>
    <row r="2" spans="1:7" ht="15.6">
      <c r="A2" s="1246" t="s">
        <v>192</v>
      </c>
      <c r="B2" s="1246"/>
      <c r="C2" s="1246"/>
      <c r="D2" s="1246"/>
      <c r="E2" s="1246"/>
    </row>
    <row r="3" spans="1:7" ht="15" customHeight="1" thickBot="1">
      <c r="A3" s="1242" t="s">
        <v>169</v>
      </c>
      <c r="B3" s="1242"/>
      <c r="C3" s="1242"/>
      <c r="D3" s="1242"/>
      <c r="E3" s="1242"/>
    </row>
    <row r="4" spans="1:7" ht="15" customHeight="1" thickBot="1">
      <c r="A4" s="416"/>
      <c r="B4" s="416"/>
    </row>
    <row r="5" spans="1:7" s="584" customFormat="1" ht="16.2" thickBot="1">
      <c r="A5" s="418" t="s">
        <v>155</v>
      </c>
      <c r="B5" s="1157">
        <f>'Form 2A'!B5:D5</f>
        <v>0</v>
      </c>
      <c r="C5" s="1159"/>
      <c r="D5" s="419"/>
      <c r="E5" s="419"/>
      <c r="F5" s="419"/>
      <c r="G5" s="797"/>
    </row>
    <row r="6" spans="1:7" s="584" customFormat="1" ht="12.75" customHeight="1">
      <c r="A6" s="420"/>
      <c r="B6" s="420"/>
      <c r="C6" s="421"/>
      <c r="D6" s="421"/>
      <c r="E6" s="421"/>
      <c r="F6" s="421"/>
      <c r="G6" s="797"/>
    </row>
    <row r="7" spans="1:7" ht="14.25" customHeight="1" thickBot="1">
      <c r="A7" s="422"/>
      <c r="B7" s="423"/>
      <c r="C7" s="136"/>
      <c r="D7" s="136"/>
      <c r="E7" s="136"/>
      <c r="F7" s="421"/>
    </row>
    <row r="8" spans="1:7" ht="14.25" customHeight="1" thickBot="1">
      <c r="A8" s="424" t="s">
        <v>259</v>
      </c>
      <c r="B8" s="425" t="s">
        <v>74</v>
      </c>
      <c r="C8" s="945">
        <f>Dates!A11</f>
        <v>42825</v>
      </c>
      <c r="D8" s="426"/>
      <c r="E8" s="427"/>
      <c r="F8" s="421"/>
    </row>
    <row r="9" spans="1:7" ht="14.25" customHeight="1">
      <c r="A9" s="428"/>
      <c r="B9" s="429"/>
      <c r="C9" s="430"/>
      <c r="D9" s="431"/>
      <c r="E9" s="427"/>
      <c r="F9" s="421"/>
    </row>
    <row r="10" spans="1:7" ht="14.25" customHeight="1">
      <c r="A10" s="432" t="s">
        <v>208</v>
      </c>
      <c r="B10" s="433"/>
      <c r="C10" s="434"/>
      <c r="D10" s="431"/>
      <c r="E10" s="427"/>
      <c r="F10" s="421"/>
    </row>
    <row r="11" spans="1:7" ht="14.25" customHeight="1">
      <c r="A11" s="435" t="s">
        <v>206</v>
      </c>
      <c r="B11" s="436" t="s">
        <v>440</v>
      </c>
      <c r="C11" s="140">
        <f>C25</f>
        <v>0</v>
      </c>
      <c r="D11" s="437"/>
      <c r="E11" s="938"/>
      <c r="F11" s="939"/>
      <c r="G11" s="805"/>
    </row>
    <row r="12" spans="1:7" ht="14.25" customHeight="1">
      <c r="A12" s="435" t="s">
        <v>207</v>
      </c>
      <c r="B12" s="436" t="s">
        <v>441</v>
      </c>
      <c r="C12" s="140">
        <f>C37</f>
        <v>0</v>
      </c>
      <c r="D12" s="437"/>
      <c r="E12" s="938"/>
      <c r="F12" s="939"/>
      <c r="G12" s="805"/>
    </row>
    <row r="13" spans="1:7" ht="14.25" customHeight="1">
      <c r="A13" s="432" t="s">
        <v>209</v>
      </c>
      <c r="B13" s="433"/>
      <c r="C13" s="141">
        <f>SUM(C11:C12)</f>
        <v>0</v>
      </c>
      <c r="D13" s="437"/>
      <c r="E13" s="938"/>
      <c r="F13" s="939"/>
      <c r="G13" s="805"/>
    </row>
    <row r="14" spans="1:7" ht="14.25" customHeight="1">
      <c r="A14" s="438"/>
      <c r="B14" s="433"/>
      <c r="C14" s="439"/>
      <c r="D14" s="440" t="s">
        <v>174</v>
      </c>
      <c r="E14" s="938"/>
      <c r="F14" s="939"/>
      <c r="G14" s="805"/>
    </row>
    <row r="15" spans="1:7" ht="39" customHeight="1">
      <c r="A15" s="558" t="s">
        <v>1189</v>
      </c>
      <c r="B15" s="559" t="s">
        <v>190</v>
      </c>
      <c r="C15" s="560">
        <f>'Form 2C'!C32-'Form 2E'!C43</f>
        <v>0</v>
      </c>
      <c r="D15" s="561" t="str">
        <f>IF(ROUND(C13,3)=ROUND(C15,3),"OK","INCORRECT")</f>
        <v>OK</v>
      </c>
      <c r="E15" s="1248" t="s">
        <v>461</v>
      </c>
      <c r="F15" s="1249"/>
      <c r="G15" s="1249"/>
    </row>
    <row r="16" spans="1:7" ht="35.25" customHeight="1" thickBot="1">
      <c r="A16" s="441"/>
      <c r="B16" s="442"/>
      <c r="C16" s="443"/>
      <c r="D16" s="444"/>
      <c r="E16" s="1248" t="s">
        <v>462</v>
      </c>
      <c r="F16" s="1249"/>
      <c r="G16" s="1249"/>
    </row>
    <row r="17" spans="1:7" ht="14.25" customHeight="1">
      <c r="A17" s="445"/>
      <c r="B17" s="446"/>
      <c r="C17" s="447"/>
      <c r="D17" s="135"/>
      <c r="E17" s="135"/>
      <c r="F17" s="421"/>
    </row>
    <row r="18" spans="1:7" ht="14.25" customHeight="1">
      <c r="A18" s="445"/>
      <c r="B18" s="446"/>
      <c r="C18" s="447"/>
      <c r="D18" s="135"/>
      <c r="E18" s="135"/>
      <c r="F18" s="421"/>
    </row>
    <row r="19" spans="1:7" ht="14.25" customHeight="1">
      <c r="A19" s="448" t="s">
        <v>370</v>
      </c>
      <c r="B19" s="446"/>
      <c r="C19" s="447"/>
      <c r="D19" s="135"/>
      <c r="E19" s="135"/>
      <c r="F19" s="421"/>
    </row>
    <row r="20" spans="1:7">
      <c r="A20" s="449" t="s">
        <v>201</v>
      </c>
      <c r="B20" s="450" t="s">
        <v>74</v>
      </c>
      <c r="C20" s="946">
        <f>C8</f>
        <v>42825</v>
      </c>
      <c r="D20" s="451"/>
      <c r="E20" s="135"/>
      <c r="F20" s="421"/>
    </row>
    <row r="21" spans="1:7">
      <c r="A21" s="452"/>
      <c r="B21" s="453"/>
      <c r="C21" s="454"/>
      <c r="D21" s="455"/>
      <c r="E21" s="135"/>
      <c r="F21" s="421"/>
    </row>
    <row r="22" spans="1:7" ht="13.8">
      <c r="A22" s="940" t="s">
        <v>482</v>
      </c>
      <c r="B22" s="457"/>
      <c r="C22" s="142">
        <f>'Form 2C'!D32-'Form 2E'!D43-C29</f>
        <v>0</v>
      </c>
      <c r="D22" s="455"/>
      <c r="E22" s="938"/>
      <c r="F22" s="421"/>
    </row>
    <row r="23" spans="1:7">
      <c r="A23" s="941" t="s">
        <v>172</v>
      </c>
      <c r="B23" s="457" t="s">
        <v>175</v>
      </c>
      <c r="C23" s="142">
        <f>'Form 2B'!C35-'Form 2A'!C35</f>
        <v>0</v>
      </c>
      <c r="D23" s="455"/>
      <c r="E23" s="135"/>
      <c r="F23" s="421"/>
    </row>
    <row r="24" spans="1:7" ht="13.8">
      <c r="A24" s="458" t="s">
        <v>479</v>
      </c>
      <c r="B24" s="459"/>
      <c r="C24" s="143"/>
      <c r="D24" s="455"/>
      <c r="E24" s="135"/>
      <c r="F24" s="421"/>
    </row>
    <row r="25" spans="1:7">
      <c r="A25" s="460" t="s">
        <v>202</v>
      </c>
      <c r="B25" s="459"/>
      <c r="C25" s="144">
        <f>SUM(C22:C24)</f>
        <v>0</v>
      </c>
      <c r="D25" s="455"/>
      <c r="E25" s="135"/>
      <c r="F25" s="421"/>
    </row>
    <row r="26" spans="1:7">
      <c r="A26" s="461"/>
      <c r="B26" s="459"/>
      <c r="C26" s="447"/>
      <c r="D26" s="455"/>
      <c r="E26" s="135"/>
      <c r="F26" s="421"/>
    </row>
    <row r="27" spans="1:7" ht="13.8">
      <c r="A27" s="462" t="s">
        <v>480</v>
      </c>
      <c r="B27" s="463"/>
      <c r="C27" s="473"/>
      <c r="D27" s="470"/>
      <c r="E27" s="135"/>
      <c r="F27" s="421"/>
      <c r="G27" s="417"/>
    </row>
    <row r="28" spans="1:7">
      <c r="A28" s="464"/>
      <c r="B28" s="465"/>
      <c r="C28" s="474"/>
      <c r="D28" s="455"/>
      <c r="E28" s="135"/>
      <c r="F28" s="421"/>
      <c r="G28" s="417"/>
    </row>
    <row r="29" spans="1:7" ht="13.8">
      <c r="A29" s="456" t="s">
        <v>481</v>
      </c>
      <c r="B29" s="459"/>
      <c r="C29" s="143"/>
      <c r="D29" s="455"/>
      <c r="E29" s="135"/>
      <c r="F29" s="421"/>
      <c r="G29" s="417"/>
    </row>
    <row r="30" spans="1:7">
      <c r="A30" s="466" t="s">
        <v>457</v>
      </c>
      <c r="B30" s="459"/>
      <c r="C30" s="146"/>
      <c r="D30" s="455"/>
      <c r="E30" s="135"/>
      <c r="F30" s="421"/>
      <c r="G30" s="417"/>
    </row>
    <row r="31" spans="1:7">
      <c r="A31" s="466" t="s">
        <v>203</v>
      </c>
      <c r="B31" s="459"/>
      <c r="C31" s="143"/>
      <c r="D31" s="455"/>
      <c r="E31" s="135"/>
      <c r="F31" s="421"/>
      <c r="G31" s="417"/>
    </row>
    <row r="32" spans="1:7">
      <c r="A32" s="466" t="s">
        <v>204</v>
      </c>
      <c r="B32" s="459"/>
      <c r="C32" s="143"/>
      <c r="D32" s="455"/>
      <c r="E32" s="135"/>
      <c r="F32" s="421"/>
      <c r="G32" s="417"/>
    </row>
    <row r="33" spans="1:8">
      <c r="A33" s="466" t="s">
        <v>205</v>
      </c>
      <c r="B33" s="459"/>
      <c r="C33" s="143"/>
      <c r="D33" s="455"/>
      <c r="E33" s="135"/>
      <c r="F33" s="421"/>
      <c r="G33" s="417"/>
    </row>
    <row r="34" spans="1:8">
      <c r="A34" s="466"/>
      <c r="B34" s="459"/>
      <c r="C34" s="146"/>
      <c r="D34" s="455"/>
      <c r="E34" s="135"/>
      <c r="F34" s="421"/>
      <c r="G34" s="417"/>
    </row>
    <row r="35" spans="1:8">
      <c r="A35" s="466" t="s">
        <v>369</v>
      </c>
      <c r="B35" s="457" t="s">
        <v>60</v>
      </c>
      <c r="C35" s="142">
        <f>'Form 2A'!C28</f>
        <v>0</v>
      </c>
      <c r="D35" s="455"/>
      <c r="E35" s="135"/>
      <c r="F35" s="421"/>
      <c r="G35" s="417"/>
    </row>
    <row r="36" spans="1:8">
      <c r="A36" s="466"/>
      <c r="B36" s="457"/>
      <c r="C36" s="145"/>
      <c r="D36" s="455"/>
      <c r="E36" s="135"/>
      <c r="F36" s="421"/>
      <c r="G36" s="417"/>
    </row>
    <row r="37" spans="1:8">
      <c r="A37" s="467" t="s">
        <v>517</v>
      </c>
      <c r="B37" s="459"/>
      <c r="C37" s="144">
        <f>C29+C31+C32+C33+C35</f>
        <v>0</v>
      </c>
      <c r="D37" s="455"/>
      <c r="E37" s="135"/>
      <c r="F37" s="421"/>
      <c r="G37" s="417"/>
    </row>
    <row r="38" spans="1:8">
      <c r="A38" s="468"/>
      <c r="B38" s="469"/>
      <c r="C38" s="475"/>
      <c r="D38" s="471"/>
      <c r="E38" s="472"/>
      <c r="F38" s="421"/>
      <c r="G38" s="417"/>
    </row>
    <row r="39" spans="1:8">
      <c r="A39" s="482"/>
      <c r="B39" s="483"/>
      <c r="C39" s="482"/>
      <c r="D39" s="482"/>
      <c r="E39" s="482"/>
      <c r="F39" s="421"/>
      <c r="G39" s="417"/>
    </row>
    <row r="40" spans="1:8">
      <c r="A40" s="482"/>
      <c r="B40" s="483"/>
      <c r="C40" s="482"/>
      <c r="D40" s="482"/>
      <c r="E40" s="482"/>
      <c r="F40" s="421"/>
      <c r="G40" s="417"/>
    </row>
    <row r="41" spans="1:8">
      <c r="A41" s="476" t="s">
        <v>189</v>
      </c>
      <c r="B41" s="477"/>
      <c r="G41" s="417"/>
    </row>
    <row r="42" spans="1:8">
      <c r="A42" s="421" t="s">
        <v>170</v>
      </c>
      <c r="B42" s="421"/>
      <c r="C42" s="421"/>
      <c r="D42" s="421"/>
      <c r="E42" s="478"/>
      <c r="F42" s="478"/>
      <c r="G42" s="798"/>
      <c r="H42" s="478"/>
    </row>
    <row r="43" spans="1:8" ht="24.75" customHeight="1">
      <c r="A43" s="1247" t="s">
        <v>410</v>
      </c>
      <c r="B43" s="1247"/>
      <c r="C43" s="1247"/>
      <c r="D43" s="1247"/>
      <c r="E43" s="478"/>
    </row>
    <row r="44" spans="1:8" ht="13.2" customHeight="1">
      <c r="A44" s="479"/>
      <c r="B44" s="421"/>
      <c r="C44" s="480"/>
      <c r="D44" s="421"/>
      <c r="E44" s="478"/>
    </row>
    <row r="45" spans="1:8" ht="15" customHeight="1">
      <c r="A45" s="481" t="s">
        <v>478</v>
      </c>
      <c r="B45" s="421"/>
      <c r="C45" s="421"/>
      <c r="D45" s="421"/>
      <c r="E45" s="478"/>
    </row>
    <row r="46" spans="1:8" ht="26.25" customHeight="1">
      <c r="A46" s="133" t="s">
        <v>179</v>
      </c>
      <c r="B46" s="55"/>
      <c r="C46" s="55"/>
      <c r="D46" s="55"/>
      <c r="E46" s="478"/>
    </row>
    <row r="47" spans="1:8" ht="26.25" customHeight="1">
      <c r="A47" s="133" t="s">
        <v>180</v>
      </c>
      <c r="B47" s="53"/>
      <c r="C47" s="55"/>
      <c r="D47" s="55"/>
      <c r="E47" s="478"/>
    </row>
    <row r="48" spans="1:8" ht="26.25" customHeight="1">
      <c r="A48" s="133" t="s">
        <v>181</v>
      </c>
      <c r="B48" s="53"/>
      <c r="C48" s="55"/>
      <c r="D48" s="55"/>
      <c r="E48" s="478"/>
    </row>
    <row r="49" spans="1:5">
      <c r="A49" s="421"/>
      <c r="B49" s="136"/>
      <c r="C49" s="421"/>
      <c r="D49" s="421"/>
      <c r="E49" s="478"/>
    </row>
    <row r="50" spans="1:5" ht="66.75" customHeight="1">
      <c r="A50" s="1244" t="s">
        <v>1203</v>
      </c>
      <c r="B50" s="1245"/>
      <c r="C50" s="1245"/>
      <c r="D50" s="1245"/>
      <c r="E50" s="478"/>
    </row>
    <row r="51" spans="1:5">
      <c r="A51" s="1245"/>
      <c r="B51" s="1245"/>
      <c r="C51" s="1245"/>
      <c r="D51" s="1245"/>
    </row>
    <row r="52" spans="1:5" ht="46.5" customHeight="1">
      <c r="A52" s="1243" t="s">
        <v>1204</v>
      </c>
      <c r="B52" s="1243"/>
      <c r="C52" s="1243"/>
      <c r="D52" s="1243"/>
    </row>
    <row r="53" spans="1:5" ht="15" customHeight="1">
      <c r="A53" s="734"/>
      <c r="B53" s="734"/>
      <c r="C53" s="734"/>
      <c r="D53" s="734"/>
    </row>
    <row r="54" spans="1:5" s="734" customFormat="1">
      <c r="A54" s="734" t="s">
        <v>275</v>
      </c>
    </row>
    <row r="55" spans="1:5" s="734" customFormat="1"/>
    <row r="56" spans="1:5" s="734" customFormat="1">
      <c r="A56" s="578"/>
      <c r="B56" s="578"/>
      <c r="C56" s="578"/>
      <c r="D56" s="578"/>
    </row>
    <row r="57" spans="1:5" s="734" customFormat="1">
      <c r="A57" s="212"/>
      <c r="B57" s="212"/>
      <c r="C57" s="212"/>
      <c r="D57" s="212"/>
    </row>
    <row r="58" spans="1:5" s="734" customFormat="1">
      <c r="A58" s="578"/>
      <c r="B58" s="578"/>
      <c r="C58" s="578"/>
      <c r="D58" s="578"/>
    </row>
    <row r="59" spans="1:5" s="734" customFormat="1">
      <c r="A59" s="579"/>
      <c r="B59" s="579"/>
      <c r="C59" s="579"/>
      <c r="D59" s="579"/>
    </row>
    <row r="60" spans="1:5" s="734" customFormat="1">
      <c r="A60" s="578"/>
      <c r="B60" s="578"/>
      <c r="C60" s="578"/>
      <c r="D60" s="578"/>
    </row>
    <row r="61" spans="1:5" s="734" customFormat="1"/>
    <row r="63" spans="1:5">
      <c r="A63" s="54" t="s">
        <v>27</v>
      </c>
      <c r="D63" s="799"/>
      <c r="E63" s="799"/>
    </row>
    <row r="64" spans="1:5">
      <c r="A64" s="800" t="s">
        <v>449</v>
      </c>
      <c r="D64" s="799"/>
      <c r="E64" s="799"/>
    </row>
    <row r="65" spans="1:5">
      <c r="A65" s="800"/>
      <c r="D65" s="799"/>
      <c r="E65" s="799"/>
    </row>
    <row r="66" spans="1:5">
      <c r="A66" s="54" t="s">
        <v>37</v>
      </c>
      <c r="D66" s="799"/>
      <c r="E66" s="799"/>
    </row>
    <row r="67" spans="1:5">
      <c r="D67" s="799"/>
      <c r="E67" s="799"/>
    </row>
    <row r="68" spans="1:5">
      <c r="D68" s="799"/>
      <c r="E68" s="799"/>
    </row>
    <row r="69" spans="1:5">
      <c r="A69" s="54" t="s">
        <v>28</v>
      </c>
      <c r="D69" s="799"/>
      <c r="E69" s="799"/>
    </row>
    <row r="70" spans="1:5">
      <c r="A70" s="800" t="s">
        <v>450</v>
      </c>
      <c r="D70" s="799"/>
      <c r="E70" s="799"/>
    </row>
    <row r="72" spans="1:5">
      <c r="A72" s="54" t="s">
        <v>39</v>
      </c>
    </row>
  </sheetData>
  <sheetProtection password="E1AE" sheet="1" objects="1" scenarios="1" formatCells="0" formatColumns="0" formatRows="0"/>
  <mergeCells count="10">
    <mergeCell ref="A3:E3"/>
    <mergeCell ref="A52:D52"/>
    <mergeCell ref="A1:E1"/>
    <mergeCell ref="B5:C5"/>
    <mergeCell ref="A50:D50"/>
    <mergeCell ref="A51:D51"/>
    <mergeCell ref="A2:E2"/>
    <mergeCell ref="A43:D43"/>
    <mergeCell ref="E15:G15"/>
    <mergeCell ref="E16:G16"/>
  </mergeCells>
  <printOptions horizontalCentered="1"/>
  <pageMargins left="0.27559055118110198" right="0.196850393700787" top="0.98425196850393704" bottom="0.98425196850393704" header="0.511811023622047" footer="0.511811023622047"/>
  <pageSetup scale="5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92D050"/>
    <pageSetUpPr fitToPage="1"/>
  </sheetPr>
  <dimension ref="A1:Y56"/>
  <sheetViews>
    <sheetView topLeftCell="A16" zoomScaleNormal="100" zoomScaleSheetLayoutView="115" workbookViewId="0">
      <selection activeCell="R22" sqref="R22"/>
    </sheetView>
  </sheetViews>
  <sheetFormatPr defaultColWidth="9.109375" defaultRowHeight="13.2"/>
  <cols>
    <col min="1" max="1" width="2.88671875" style="153" customWidth="1"/>
    <col min="2" max="2" width="30.109375" style="153" customWidth="1"/>
    <col min="3" max="3" width="16.88671875" style="153" customWidth="1"/>
    <col min="4" max="4" width="10.88671875" style="153" customWidth="1"/>
    <col min="5" max="5" width="15" style="153" customWidth="1"/>
    <col min="6" max="6" width="16" style="153" bestFit="1" customWidth="1"/>
    <col min="7" max="7" width="15.5546875" style="153" customWidth="1"/>
    <col min="8" max="9" width="10.6640625" style="153" customWidth="1"/>
    <col min="10" max="10" width="16.88671875" style="904" customWidth="1"/>
    <col min="11" max="12" width="14" style="153" bestFit="1" customWidth="1"/>
    <col min="13" max="13" width="12.33203125" style="153" bestFit="1" customWidth="1"/>
    <col min="14" max="15" width="10.6640625" style="153" customWidth="1"/>
    <col min="16" max="16" width="14" style="153" bestFit="1" customWidth="1"/>
    <col min="17" max="17" width="10.6640625" style="153" customWidth="1"/>
    <col min="18" max="18" width="14" style="153" bestFit="1" customWidth="1"/>
    <col min="19" max="19" width="13.6640625" style="153" customWidth="1"/>
    <col min="20" max="20" width="15" style="153" bestFit="1" customWidth="1"/>
    <col min="21" max="23" width="10.6640625" style="153" customWidth="1"/>
    <col min="24" max="16384" width="9.109375" style="153"/>
  </cols>
  <sheetData>
    <row r="1" spans="1:25" ht="15.6">
      <c r="A1" s="1168" t="str">
        <f>Dates!$A$2</f>
        <v>2016-17 PUBLIC ACCOUNTS</v>
      </c>
      <c r="B1" s="1168"/>
      <c r="C1" s="1168"/>
      <c r="D1" s="1168"/>
      <c r="E1" s="1168"/>
      <c r="F1" s="1168"/>
      <c r="G1" s="1168"/>
      <c r="H1" s="1168"/>
      <c r="I1" s="1168"/>
      <c r="J1" s="1168"/>
      <c r="K1" s="1168"/>
      <c r="L1" s="1168"/>
      <c r="M1" s="1168"/>
      <c r="N1" s="1168"/>
      <c r="O1" s="1168"/>
      <c r="P1" s="1168"/>
      <c r="Q1" s="1168"/>
      <c r="R1" s="1168"/>
      <c r="S1" s="1168"/>
      <c r="T1" s="1168"/>
    </row>
    <row r="2" spans="1:25" ht="15.6">
      <c r="A2" s="1258" t="s">
        <v>428</v>
      </c>
      <c r="B2" s="1258"/>
      <c r="C2" s="1258"/>
      <c r="D2" s="1258"/>
      <c r="E2" s="1258"/>
      <c r="F2" s="1258"/>
      <c r="G2" s="1258"/>
      <c r="H2" s="1258"/>
      <c r="I2" s="1258"/>
      <c r="J2" s="1258"/>
      <c r="K2" s="1258"/>
      <c r="L2" s="1258"/>
      <c r="M2" s="1258"/>
      <c r="N2" s="1258"/>
      <c r="O2" s="1258"/>
      <c r="P2" s="1258"/>
      <c r="Q2" s="1258"/>
      <c r="R2" s="1258"/>
      <c r="S2" s="1258"/>
      <c r="T2" s="1258"/>
    </row>
    <row r="3" spans="1:25" s="154" customFormat="1" ht="14.4" thickBot="1">
      <c r="A3" s="1175" t="s">
        <v>18</v>
      </c>
      <c r="B3" s="1175"/>
      <c r="C3" s="1175"/>
      <c r="D3" s="1175"/>
      <c r="E3" s="1175"/>
      <c r="F3" s="1175"/>
      <c r="G3" s="1175"/>
      <c r="H3" s="1175"/>
      <c r="I3" s="1175"/>
      <c r="J3" s="1175"/>
      <c r="K3" s="1175"/>
      <c r="L3" s="1175"/>
      <c r="M3" s="1175"/>
      <c r="N3" s="1175"/>
      <c r="O3" s="1175"/>
      <c r="P3" s="1175"/>
      <c r="Q3" s="1175"/>
      <c r="R3" s="1175"/>
      <c r="S3" s="1175"/>
      <c r="T3" s="1175"/>
    </row>
    <row r="4" spans="1:25" s="157" customFormat="1" ht="13.8">
      <c r="A4" s="155"/>
      <c r="B4" s="155"/>
      <c r="C4" s="155"/>
      <c r="D4" s="155"/>
      <c r="E4" s="155"/>
      <c r="F4" s="155"/>
      <c r="G4" s="155"/>
      <c r="H4" s="155"/>
      <c r="I4" s="155"/>
      <c r="J4" s="882"/>
      <c r="K4" s="155"/>
      <c r="L4" s="155"/>
      <c r="M4" s="155"/>
      <c r="N4" s="155"/>
      <c r="O4" s="155"/>
      <c r="P4" s="155"/>
      <c r="Q4" s="155"/>
      <c r="R4" s="155"/>
      <c r="S4" s="155"/>
      <c r="T4" s="155"/>
      <c r="U4" s="156"/>
    </row>
    <row r="5" spans="1:25" ht="13.8" thickBot="1">
      <c r="A5" s="158"/>
      <c r="B5" s="158"/>
      <c r="C5" s="158"/>
      <c r="D5" s="159"/>
      <c r="E5" s="159"/>
      <c r="F5" s="159"/>
      <c r="G5" s="158"/>
      <c r="H5" s="158"/>
      <c r="I5" s="158"/>
      <c r="J5" s="883"/>
      <c r="K5" s="158"/>
      <c r="L5" s="158"/>
      <c r="M5" s="158"/>
      <c r="N5" s="158"/>
      <c r="O5" s="158"/>
      <c r="P5" s="158"/>
      <c r="Q5" s="158"/>
      <c r="R5" s="158"/>
      <c r="S5" s="158"/>
      <c r="T5" s="158"/>
      <c r="U5" s="158"/>
    </row>
    <row r="6" spans="1:25" ht="13.8" thickBot="1">
      <c r="A6" s="160" t="s">
        <v>155</v>
      </c>
      <c r="B6" s="160"/>
      <c r="C6" s="160"/>
      <c r="D6" s="160"/>
      <c r="E6" s="1255">
        <f>'Form 2A'!$B$5</f>
        <v>0</v>
      </c>
      <c r="F6" s="1256"/>
      <c r="G6" s="1256"/>
      <c r="H6" s="1256"/>
      <c r="I6" s="1257"/>
      <c r="J6" s="884"/>
      <c r="K6" s="161"/>
      <c r="L6" s="161"/>
      <c r="M6" s="161"/>
      <c r="N6" s="161"/>
      <c r="O6" s="161"/>
      <c r="P6" s="159"/>
      <c r="Q6" s="159"/>
      <c r="R6" s="159"/>
      <c r="S6" s="159"/>
      <c r="T6" s="159"/>
      <c r="U6" s="159"/>
      <c r="V6" s="170"/>
      <c r="W6" s="170"/>
    </row>
    <row r="7" spans="1:25" ht="13.8" thickBot="1">
      <c r="A7" s="162"/>
      <c r="B7" s="162"/>
      <c r="C7" s="162"/>
      <c r="D7" s="162"/>
      <c r="E7" s="162"/>
      <c r="F7" s="162"/>
      <c r="G7" s="162"/>
      <c r="H7" s="162"/>
      <c r="I7" s="163"/>
      <c r="J7" s="885"/>
      <c r="K7" s="163"/>
      <c r="L7" s="163"/>
      <c r="M7" s="163"/>
      <c r="N7" s="163"/>
      <c r="O7" s="163"/>
      <c r="P7" s="170"/>
      <c r="Q7" s="170"/>
      <c r="R7" s="170"/>
      <c r="S7" s="170"/>
      <c r="T7" s="170"/>
      <c r="U7" s="170"/>
      <c r="V7" s="170"/>
      <c r="W7" s="170"/>
    </row>
    <row r="8" spans="1:25" s="165" customFormat="1" ht="15.6">
      <c r="A8" s="205" t="s">
        <v>266</v>
      </c>
      <c r="B8" s="199"/>
      <c r="C8" s="200"/>
      <c r="D8" s="200"/>
      <c r="E8" s="200"/>
      <c r="F8" s="200"/>
      <c r="G8" s="200"/>
      <c r="H8" s="200"/>
      <c r="I8" s="200"/>
      <c r="J8" s="886"/>
      <c r="K8" s="200"/>
      <c r="L8" s="200"/>
      <c r="M8" s="200"/>
      <c r="N8" s="201"/>
      <c r="O8" s="162"/>
      <c r="P8" s="162"/>
      <c r="Q8" s="162"/>
      <c r="R8" s="162"/>
      <c r="S8" s="162"/>
      <c r="T8" s="162"/>
      <c r="U8" s="162"/>
      <c r="V8" s="162"/>
      <c r="W8" s="162"/>
      <c r="X8" s="164"/>
      <c r="Y8" s="164"/>
    </row>
    <row r="9" spans="1:25" s="165" customFormat="1" ht="16.2" thickBot="1">
      <c r="A9" s="211" t="s">
        <v>429</v>
      </c>
      <c r="B9" s="202"/>
      <c r="C9" s="203"/>
      <c r="D9" s="203"/>
      <c r="E9" s="203"/>
      <c r="F9" s="203"/>
      <c r="G9" s="203"/>
      <c r="H9" s="203"/>
      <c r="I9" s="203"/>
      <c r="J9" s="887"/>
      <c r="K9" s="203"/>
      <c r="L9" s="203"/>
      <c r="M9" s="203"/>
      <c r="N9" s="204"/>
      <c r="O9" s="162"/>
      <c r="P9" s="162"/>
      <c r="Q9" s="162"/>
      <c r="R9" s="162"/>
      <c r="S9" s="162"/>
      <c r="T9" s="162"/>
      <c r="U9" s="162"/>
      <c r="V9" s="162"/>
      <c r="W9" s="162"/>
      <c r="X9" s="164"/>
      <c r="Y9" s="164"/>
    </row>
    <row r="10" spans="1:25" s="165" customFormat="1" ht="16.2" thickBot="1">
      <c r="A10" s="162"/>
      <c r="B10" s="162"/>
      <c r="C10" s="162"/>
      <c r="D10" s="162"/>
      <c r="E10" s="162"/>
      <c r="F10" s="162"/>
      <c r="G10" s="162"/>
      <c r="H10" s="162"/>
      <c r="I10" s="162"/>
      <c r="J10" s="888"/>
      <c r="K10" s="162"/>
      <c r="L10" s="162"/>
      <c r="M10" s="162"/>
      <c r="N10" s="162"/>
      <c r="O10" s="162"/>
      <c r="P10" s="162"/>
      <c r="Q10" s="162"/>
      <c r="R10" s="162"/>
      <c r="S10" s="162"/>
      <c r="T10" s="162"/>
      <c r="U10" s="162"/>
      <c r="V10" s="162"/>
      <c r="W10" s="162"/>
      <c r="X10" s="164"/>
      <c r="Y10" s="164"/>
    </row>
    <row r="11" spans="1:25" s="165" customFormat="1" ht="15.6">
      <c r="A11" s="205" t="s">
        <v>267</v>
      </c>
      <c r="B11" s="199"/>
      <c r="C11" s="206"/>
      <c r="D11" s="206"/>
      <c r="E11" s="200"/>
      <c r="F11" s="200"/>
      <c r="G11" s="200"/>
      <c r="H11" s="200"/>
      <c r="I11" s="200"/>
      <c r="J11" s="886"/>
      <c r="K11" s="200"/>
      <c r="L11" s="200"/>
      <c r="M11" s="200"/>
      <c r="N11" s="201"/>
      <c r="O11" s="162"/>
      <c r="P11" s="162"/>
      <c r="Q11" s="162"/>
      <c r="R11" s="162"/>
      <c r="S11" s="162"/>
      <c r="T11" s="162"/>
      <c r="U11" s="162"/>
      <c r="V11" s="162"/>
      <c r="W11" s="162"/>
      <c r="X11" s="164"/>
      <c r="Y11" s="164"/>
    </row>
    <row r="12" spans="1:25" s="165" customFormat="1" ht="102.75" customHeight="1">
      <c r="A12" s="1259" t="s">
        <v>1183</v>
      </c>
      <c r="B12" s="1260"/>
      <c r="C12" s="1260"/>
      <c r="D12" s="1260"/>
      <c r="E12" s="1260"/>
      <c r="F12" s="1260"/>
      <c r="G12" s="1260"/>
      <c r="H12" s="1260"/>
      <c r="I12" s="1260"/>
      <c r="J12" s="1260"/>
      <c r="K12" s="1260"/>
      <c r="L12" s="1260"/>
      <c r="M12" s="1260"/>
      <c r="N12" s="1261"/>
      <c r="O12" s="162"/>
      <c r="P12" s="162"/>
      <c r="Q12" s="162"/>
      <c r="R12" s="162"/>
      <c r="S12" s="162"/>
      <c r="T12" s="162"/>
      <c r="U12" s="162"/>
      <c r="V12" s="162"/>
      <c r="W12" s="162"/>
      <c r="X12" s="164"/>
      <c r="Y12" s="164"/>
    </row>
    <row r="13" spans="1:25" s="165" customFormat="1" ht="15" customHeight="1">
      <c r="A13" s="207"/>
      <c r="B13" s="208"/>
      <c r="C13" s="209"/>
      <c r="D13" s="209"/>
      <c r="E13" s="209"/>
      <c r="F13" s="209"/>
      <c r="G13" s="209"/>
      <c r="H13" s="209"/>
      <c r="I13" s="209"/>
      <c r="J13" s="889"/>
      <c r="K13" s="209"/>
      <c r="L13" s="209"/>
      <c r="M13" s="209"/>
      <c r="N13" s="210"/>
      <c r="O13" s="162"/>
      <c r="P13" s="162"/>
      <c r="Q13" s="162"/>
      <c r="R13" s="162"/>
      <c r="S13" s="162"/>
      <c r="T13" s="162"/>
      <c r="U13" s="162"/>
      <c r="V13" s="162"/>
      <c r="W13" s="162"/>
      <c r="X13" s="164"/>
      <c r="Y13" s="164"/>
    </row>
    <row r="14" spans="1:25" s="165" customFormat="1" ht="16.2" thickBot="1">
      <c r="A14" s="1262" t="s">
        <v>1186</v>
      </c>
      <c r="B14" s="1263"/>
      <c r="C14" s="1264"/>
      <c r="D14" s="1264"/>
      <c r="E14" s="1264"/>
      <c r="F14" s="1264"/>
      <c r="G14" s="1264"/>
      <c r="H14" s="1264"/>
      <c r="I14" s="1264"/>
      <c r="J14" s="1264"/>
      <c r="K14" s="1264"/>
      <c r="L14" s="1264"/>
      <c r="M14" s="1264"/>
      <c r="N14" s="1265"/>
      <c r="O14" s="162"/>
      <c r="P14" s="162"/>
      <c r="Q14" s="162"/>
      <c r="R14" s="162"/>
      <c r="S14" s="162"/>
      <c r="T14" s="162"/>
      <c r="U14" s="162"/>
      <c r="V14" s="162"/>
      <c r="W14" s="162"/>
      <c r="X14" s="164"/>
      <c r="Y14" s="164"/>
    </row>
    <row r="15" spans="1:25" s="165" customFormat="1" ht="15.6">
      <c r="A15" s="162"/>
      <c r="B15" s="162"/>
      <c r="C15" s="162"/>
      <c r="D15" s="162"/>
      <c r="E15" s="162"/>
      <c r="F15" s="162"/>
      <c r="G15" s="162"/>
      <c r="H15" s="162"/>
      <c r="I15" s="162"/>
      <c r="J15" s="888"/>
      <c r="K15" s="162"/>
      <c r="L15" s="162"/>
      <c r="M15" s="162"/>
      <c r="N15" s="162"/>
      <c r="O15" s="162"/>
      <c r="P15" s="162"/>
      <c r="Q15" s="162"/>
      <c r="R15" s="162"/>
      <c r="S15" s="162"/>
      <c r="T15" s="162"/>
      <c r="U15" s="162"/>
      <c r="V15" s="162"/>
      <c r="W15" s="162"/>
      <c r="X15" s="164"/>
      <c r="Y15" s="164"/>
    </row>
    <row r="16" spans="1:25" ht="13.8" thickBot="1">
      <c r="A16" s="166"/>
      <c r="B16" s="167" t="s">
        <v>1740</v>
      </c>
      <c r="C16" s="166"/>
      <c r="D16" s="166"/>
      <c r="E16" s="166"/>
      <c r="F16" s="166"/>
      <c r="G16" s="166"/>
      <c r="H16" s="166"/>
      <c r="I16" s="166"/>
      <c r="J16" s="890"/>
      <c r="K16" s="166"/>
      <c r="L16" s="163"/>
      <c r="M16" s="163"/>
      <c r="N16" s="163"/>
      <c r="O16" s="163"/>
      <c r="P16" s="163"/>
      <c r="Q16" s="163"/>
      <c r="R16" s="163"/>
      <c r="S16" s="170"/>
      <c r="T16" s="170"/>
      <c r="U16" s="170"/>
      <c r="V16" s="170"/>
      <c r="W16" s="170"/>
    </row>
    <row r="17" spans="1:23" ht="27" thickBot="1">
      <c r="A17" s="170"/>
      <c r="B17" s="171" t="s">
        <v>268</v>
      </c>
      <c r="C17" s="171" t="s">
        <v>269</v>
      </c>
      <c r="D17" s="172"/>
      <c r="E17" s="1250" t="s">
        <v>94</v>
      </c>
      <c r="F17" s="1251"/>
      <c r="G17" s="1251"/>
      <c r="H17" s="1251"/>
      <c r="I17" s="1252"/>
      <c r="J17" s="891"/>
      <c r="K17" s="1250" t="s">
        <v>94</v>
      </c>
      <c r="L17" s="1251"/>
      <c r="M17" s="1251"/>
      <c r="N17" s="1251"/>
      <c r="O17" s="1252"/>
      <c r="P17" s="172"/>
      <c r="Q17" s="173" t="s">
        <v>95</v>
      </c>
      <c r="R17" s="174"/>
      <c r="S17" s="175"/>
      <c r="T17" s="175"/>
      <c r="U17" s="735"/>
      <c r="V17" s="1253" t="s">
        <v>96</v>
      </c>
      <c r="W17" s="1254"/>
    </row>
    <row r="18" spans="1:23" s="168" customFormat="1" ht="59.25" customHeight="1" thickBot="1">
      <c r="A18" s="176"/>
      <c r="B18" s="179" t="s">
        <v>430</v>
      </c>
      <c r="C18" s="197" t="str">
        <f>Dates!$A$4</f>
        <v>March 31, 2017 ($000's)</v>
      </c>
      <c r="D18" s="177"/>
      <c r="E18" s="191">
        <v>2018</v>
      </c>
      <c r="F18" s="192">
        <f>+E18+1</f>
        <v>2019</v>
      </c>
      <c r="G18" s="192">
        <f>+F18+1</f>
        <v>2020</v>
      </c>
      <c r="H18" s="192">
        <f>+G18+1</f>
        <v>2021</v>
      </c>
      <c r="I18" s="193">
        <f>+H18+1</f>
        <v>2022</v>
      </c>
      <c r="J18" s="892" t="s">
        <v>97</v>
      </c>
      <c r="K18" s="191" t="str">
        <f>Dates!A13</f>
        <v>2023-2027</v>
      </c>
      <c r="L18" s="192" t="str">
        <f>Dates!A14</f>
        <v>2028-2032</v>
      </c>
      <c r="M18" s="192" t="str">
        <f>Dates!A15</f>
        <v>2033-2037</v>
      </c>
      <c r="N18" s="192" t="str">
        <f>Dates!A16</f>
        <v>2038-2042</v>
      </c>
      <c r="O18" s="194" t="str">
        <f>Dates!A17</f>
        <v>2043 and thereafter</v>
      </c>
      <c r="P18" s="178" t="s">
        <v>97</v>
      </c>
      <c r="Q18" s="179" t="s">
        <v>270</v>
      </c>
      <c r="R18" s="180" t="s">
        <v>271</v>
      </c>
      <c r="S18" s="181" t="s">
        <v>272</v>
      </c>
      <c r="T18" s="182" t="s">
        <v>273</v>
      </c>
      <c r="U18" s="735" t="s">
        <v>274</v>
      </c>
      <c r="V18" s="183" t="s">
        <v>99</v>
      </c>
      <c r="W18" s="195" t="s">
        <v>100</v>
      </c>
    </row>
    <row r="19" spans="1:23" s="158" customFormat="1">
      <c r="A19" s="176"/>
      <c r="B19" s="196"/>
      <c r="C19" s="490"/>
      <c r="D19" s="187"/>
      <c r="E19" s="491"/>
      <c r="F19" s="492"/>
      <c r="G19" s="492"/>
      <c r="H19" s="492"/>
      <c r="I19" s="493"/>
      <c r="J19" s="893">
        <f>SUM(E19:I19)</f>
        <v>0</v>
      </c>
      <c r="K19" s="491"/>
      <c r="L19" s="492"/>
      <c r="M19" s="492"/>
      <c r="N19" s="492"/>
      <c r="O19" s="493"/>
      <c r="P19" s="495">
        <f>SUM(J19:O19)</f>
        <v>0</v>
      </c>
      <c r="Q19" s="490"/>
      <c r="R19" s="496">
        <f>SUM(P19:Q19)</f>
        <v>0</v>
      </c>
      <c r="S19" s="492"/>
      <c r="T19" s="497">
        <f t="shared" ref="T19:T26" si="0">+R19+S19</f>
        <v>0</v>
      </c>
      <c r="U19" s="498"/>
      <c r="V19" s="905"/>
      <c r="W19" s="905"/>
    </row>
    <row r="20" spans="1:23" s="158" customFormat="1">
      <c r="A20" s="176"/>
      <c r="B20" s="196"/>
      <c r="C20" s="490"/>
      <c r="D20" s="187"/>
      <c r="E20" s="491"/>
      <c r="F20" s="492"/>
      <c r="G20" s="492"/>
      <c r="H20" s="492"/>
      <c r="I20" s="493"/>
      <c r="J20" s="893">
        <f>SUM(E20:I20)</f>
        <v>0</v>
      </c>
      <c r="K20" s="491"/>
      <c r="L20" s="492"/>
      <c r="M20" s="492"/>
      <c r="N20" s="492"/>
      <c r="O20" s="493"/>
      <c r="P20" s="495">
        <f>SUM(J20:O20)</f>
        <v>0</v>
      </c>
      <c r="Q20" s="490"/>
      <c r="R20" s="496">
        <f>SUM(P20:Q20)</f>
        <v>0</v>
      </c>
      <c r="S20" s="492"/>
      <c r="T20" s="497">
        <f t="shared" ref="T20" si="1">+R20+S20</f>
        <v>0</v>
      </c>
      <c r="U20" s="498"/>
      <c r="V20" s="905"/>
      <c r="W20" s="905"/>
    </row>
    <row r="21" spans="1:23" s="168" customFormat="1">
      <c r="A21" s="176"/>
      <c r="B21" s="196"/>
      <c r="C21" s="490"/>
      <c r="D21" s="187"/>
      <c r="E21" s="491"/>
      <c r="F21" s="492"/>
      <c r="G21" s="492"/>
      <c r="H21" s="492"/>
      <c r="I21" s="493"/>
      <c r="J21" s="893">
        <f t="shared" ref="J21:J32" si="2">SUM(E21:I21)</f>
        <v>0</v>
      </c>
      <c r="K21" s="491"/>
      <c r="L21" s="492"/>
      <c r="M21" s="492"/>
      <c r="N21" s="492"/>
      <c r="O21" s="493"/>
      <c r="P21" s="495">
        <f t="shared" ref="P21:P32" si="3">SUM(J21:O21)</f>
        <v>0</v>
      </c>
      <c r="Q21" s="490"/>
      <c r="R21" s="496">
        <f t="shared" ref="R21:R32" si="4">SUM(P21:Q21)</f>
        <v>0</v>
      </c>
      <c r="S21" s="492"/>
      <c r="T21" s="497">
        <f t="shared" si="0"/>
        <v>0</v>
      </c>
      <c r="U21" s="498"/>
      <c r="V21" s="905"/>
      <c r="W21" s="905"/>
    </row>
    <row r="22" spans="1:23" s="168" customFormat="1">
      <c r="A22" s="176"/>
      <c r="B22" s="196"/>
      <c r="C22" s="490"/>
      <c r="D22" s="187"/>
      <c r="E22" s="491"/>
      <c r="F22" s="492"/>
      <c r="G22" s="492"/>
      <c r="H22" s="492"/>
      <c r="I22" s="493"/>
      <c r="J22" s="893">
        <f t="shared" ref="J22" si="5">SUM(E22:I22)</f>
        <v>0</v>
      </c>
      <c r="K22" s="491"/>
      <c r="L22" s="492"/>
      <c r="M22" s="492"/>
      <c r="N22" s="492"/>
      <c r="O22" s="493"/>
      <c r="P22" s="495">
        <f t="shared" ref="P22" si="6">SUM(J22:O22)</f>
        <v>0</v>
      </c>
      <c r="Q22" s="490"/>
      <c r="R22" s="496">
        <f t="shared" ref="R22" si="7">SUM(P22:Q22)</f>
        <v>0</v>
      </c>
      <c r="S22" s="492"/>
      <c r="T22" s="497">
        <f t="shared" si="0"/>
        <v>0</v>
      </c>
      <c r="U22" s="498"/>
      <c r="V22" s="905"/>
      <c r="W22" s="905"/>
    </row>
    <row r="23" spans="1:23" s="168" customFormat="1">
      <c r="A23" s="176"/>
      <c r="B23" s="196"/>
      <c r="C23" s="490"/>
      <c r="D23" s="187"/>
      <c r="E23" s="491"/>
      <c r="F23" s="492"/>
      <c r="G23" s="492"/>
      <c r="H23" s="492"/>
      <c r="I23" s="493"/>
      <c r="J23" s="893">
        <f t="shared" ref="J23:J25" si="8">SUM(E23:I23)</f>
        <v>0</v>
      </c>
      <c r="K23" s="491"/>
      <c r="L23" s="492"/>
      <c r="M23" s="492"/>
      <c r="N23" s="492"/>
      <c r="O23" s="493"/>
      <c r="P23" s="495">
        <f t="shared" ref="P23:P25" si="9">SUM(J23:O23)</f>
        <v>0</v>
      </c>
      <c r="Q23" s="490"/>
      <c r="R23" s="496">
        <f t="shared" ref="R23:R25" si="10">SUM(P23:Q23)</f>
        <v>0</v>
      </c>
      <c r="S23" s="492"/>
      <c r="T23" s="497">
        <f t="shared" si="0"/>
        <v>0</v>
      </c>
      <c r="U23" s="498"/>
      <c r="V23" s="905"/>
      <c r="W23" s="905"/>
    </row>
    <row r="24" spans="1:23" s="168" customFormat="1">
      <c r="A24" s="176"/>
      <c r="B24" s="196"/>
      <c r="C24" s="490"/>
      <c r="D24" s="187"/>
      <c r="E24" s="491"/>
      <c r="F24" s="492"/>
      <c r="G24" s="492"/>
      <c r="H24" s="492"/>
      <c r="I24" s="493"/>
      <c r="J24" s="893">
        <f t="shared" si="8"/>
        <v>0</v>
      </c>
      <c r="K24" s="491"/>
      <c r="L24" s="492"/>
      <c r="M24" s="492"/>
      <c r="N24" s="492"/>
      <c r="O24" s="493"/>
      <c r="P24" s="495">
        <f t="shared" si="9"/>
        <v>0</v>
      </c>
      <c r="Q24" s="490"/>
      <c r="R24" s="496">
        <f t="shared" si="10"/>
        <v>0</v>
      </c>
      <c r="S24" s="492"/>
      <c r="T24" s="497">
        <f t="shared" si="0"/>
        <v>0</v>
      </c>
      <c r="U24" s="498"/>
      <c r="V24" s="905"/>
      <c r="W24" s="905"/>
    </row>
    <row r="25" spans="1:23" s="168" customFormat="1">
      <c r="A25" s="176"/>
      <c r="B25" s="196"/>
      <c r="C25" s="490"/>
      <c r="D25" s="187"/>
      <c r="E25" s="491"/>
      <c r="F25" s="492"/>
      <c r="G25" s="492"/>
      <c r="H25" s="492"/>
      <c r="I25" s="493"/>
      <c r="J25" s="893">
        <f t="shared" si="8"/>
        <v>0</v>
      </c>
      <c r="K25" s="491"/>
      <c r="L25" s="492"/>
      <c r="M25" s="492"/>
      <c r="N25" s="492"/>
      <c r="O25" s="493"/>
      <c r="P25" s="495">
        <f t="shared" si="9"/>
        <v>0</v>
      </c>
      <c r="Q25" s="490"/>
      <c r="R25" s="496">
        <f t="shared" si="10"/>
        <v>0</v>
      </c>
      <c r="S25" s="492"/>
      <c r="T25" s="497">
        <f t="shared" si="0"/>
        <v>0</v>
      </c>
      <c r="U25" s="498"/>
      <c r="V25" s="905"/>
      <c r="W25" s="905"/>
    </row>
    <row r="26" spans="1:23" s="168" customFormat="1">
      <c r="A26" s="176"/>
      <c r="B26" s="196"/>
      <c r="C26" s="490"/>
      <c r="D26" s="187"/>
      <c r="E26" s="491"/>
      <c r="F26" s="492"/>
      <c r="G26" s="492"/>
      <c r="H26" s="492"/>
      <c r="I26" s="493"/>
      <c r="J26" s="893">
        <f t="shared" ref="J26" si="11">SUM(E26:I26)</f>
        <v>0</v>
      </c>
      <c r="K26" s="491"/>
      <c r="L26" s="492"/>
      <c r="M26" s="492"/>
      <c r="N26" s="492"/>
      <c r="O26" s="493"/>
      <c r="P26" s="495">
        <f t="shared" ref="P26" si="12">SUM(J26:O26)</f>
        <v>0</v>
      </c>
      <c r="Q26" s="490"/>
      <c r="R26" s="496">
        <f t="shared" ref="R26" si="13">SUM(P26:Q26)</f>
        <v>0</v>
      </c>
      <c r="S26" s="492"/>
      <c r="T26" s="497">
        <f t="shared" si="0"/>
        <v>0</v>
      </c>
      <c r="U26" s="498"/>
      <c r="V26" s="905"/>
      <c r="W26" s="905"/>
    </row>
    <row r="27" spans="1:23" s="168" customFormat="1">
      <c r="A27" s="176"/>
      <c r="B27" s="196"/>
      <c r="C27" s="490"/>
      <c r="D27" s="188"/>
      <c r="E27" s="491"/>
      <c r="F27" s="492"/>
      <c r="G27" s="492"/>
      <c r="H27" s="492"/>
      <c r="I27" s="493"/>
      <c r="J27" s="894">
        <f t="shared" si="2"/>
        <v>0</v>
      </c>
      <c r="K27" s="491"/>
      <c r="L27" s="492"/>
      <c r="M27" s="492"/>
      <c r="N27" s="492"/>
      <c r="O27" s="493"/>
      <c r="P27" s="499">
        <f t="shared" si="3"/>
        <v>0</v>
      </c>
      <c r="Q27" s="490"/>
      <c r="R27" s="500">
        <f t="shared" si="4"/>
        <v>0</v>
      </c>
      <c r="S27" s="492"/>
      <c r="T27" s="501">
        <f t="shared" ref="T27:T32" si="14">+R27+S27</f>
        <v>0</v>
      </c>
      <c r="U27" s="498"/>
      <c r="V27" s="905"/>
      <c r="W27" s="905"/>
    </row>
    <row r="28" spans="1:23" s="168" customFormat="1">
      <c r="A28" s="176"/>
      <c r="B28" s="196"/>
      <c r="C28" s="490"/>
      <c r="D28" s="188"/>
      <c r="E28" s="491"/>
      <c r="F28" s="492"/>
      <c r="G28" s="492"/>
      <c r="H28" s="492"/>
      <c r="I28" s="493"/>
      <c r="J28" s="894">
        <f t="shared" si="2"/>
        <v>0</v>
      </c>
      <c r="K28" s="491"/>
      <c r="L28" s="492"/>
      <c r="M28" s="492"/>
      <c r="N28" s="492"/>
      <c r="O28" s="493"/>
      <c r="P28" s="499">
        <f t="shared" si="3"/>
        <v>0</v>
      </c>
      <c r="Q28" s="490"/>
      <c r="R28" s="500">
        <f t="shared" si="4"/>
        <v>0</v>
      </c>
      <c r="S28" s="492"/>
      <c r="T28" s="501">
        <f t="shared" si="14"/>
        <v>0</v>
      </c>
      <c r="U28" s="498"/>
      <c r="V28" s="905"/>
      <c r="W28" s="905"/>
    </row>
    <row r="29" spans="1:23" s="168" customFormat="1">
      <c r="A29" s="176"/>
      <c r="B29" s="196"/>
      <c r="C29" s="490"/>
      <c r="D29" s="188"/>
      <c r="E29" s="491"/>
      <c r="F29" s="492"/>
      <c r="G29" s="492"/>
      <c r="H29" s="492"/>
      <c r="I29" s="493"/>
      <c r="J29" s="894">
        <f t="shared" si="2"/>
        <v>0</v>
      </c>
      <c r="K29" s="491"/>
      <c r="L29" s="492"/>
      <c r="M29" s="492"/>
      <c r="N29" s="492"/>
      <c r="O29" s="493"/>
      <c r="P29" s="499">
        <f t="shared" si="3"/>
        <v>0</v>
      </c>
      <c r="Q29" s="490"/>
      <c r="R29" s="500">
        <f t="shared" si="4"/>
        <v>0</v>
      </c>
      <c r="S29" s="492"/>
      <c r="T29" s="501">
        <f t="shared" si="14"/>
        <v>0</v>
      </c>
      <c r="U29" s="498"/>
      <c r="V29" s="905"/>
      <c r="W29" s="905"/>
    </row>
    <row r="30" spans="1:23" s="168" customFormat="1">
      <c r="A30" s="176"/>
      <c r="B30" s="196"/>
      <c r="C30" s="490"/>
      <c r="D30" s="188"/>
      <c r="E30" s="491"/>
      <c r="F30" s="492"/>
      <c r="G30" s="492"/>
      <c r="H30" s="492"/>
      <c r="I30" s="493"/>
      <c r="J30" s="894">
        <f t="shared" si="2"/>
        <v>0</v>
      </c>
      <c r="K30" s="491"/>
      <c r="L30" s="492"/>
      <c r="M30" s="492"/>
      <c r="N30" s="492"/>
      <c r="O30" s="493"/>
      <c r="P30" s="499">
        <f t="shared" si="3"/>
        <v>0</v>
      </c>
      <c r="Q30" s="490"/>
      <c r="R30" s="500">
        <f t="shared" si="4"/>
        <v>0</v>
      </c>
      <c r="S30" s="492"/>
      <c r="T30" s="501">
        <f t="shared" si="14"/>
        <v>0</v>
      </c>
      <c r="U30" s="498"/>
      <c r="V30" s="905"/>
      <c r="W30" s="905"/>
    </row>
    <row r="31" spans="1:23" s="168" customFormat="1">
      <c r="A31" s="176"/>
      <c r="B31" s="196"/>
      <c r="C31" s="490"/>
      <c r="D31" s="188"/>
      <c r="E31" s="491"/>
      <c r="F31" s="492"/>
      <c r="G31" s="492"/>
      <c r="H31" s="492"/>
      <c r="I31" s="493"/>
      <c r="J31" s="894">
        <f t="shared" si="2"/>
        <v>0</v>
      </c>
      <c r="K31" s="491"/>
      <c r="L31" s="492"/>
      <c r="M31" s="492"/>
      <c r="N31" s="492"/>
      <c r="O31" s="493"/>
      <c r="P31" s="499">
        <f t="shared" si="3"/>
        <v>0</v>
      </c>
      <c r="Q31" s="490"/>
      <c r="R31" s="500">
        <f t="shared" si="4"/>
        <v>0</v>
      </c>
      <c r="S31" s="492"/>
      <c r="T31" s="501">
        <f t="shared" si="14"/>
        <v>0</v>
      </c>
      <c r="U31" s="498"/>
      <c r="V31" s="905"/>
      <c r="W31" s="905"/>
    </row>
    <row r="32" spans="1:23" s="168" customFormat="1" ht="13.8" thickBot="1">
      <c r="A32" s="176"/>
      <c r="B32" s="196"/>
      <c r="C32" s="490"/>
      <c r="D32" s="189"/>
      <c r="E32" s="491"/>
      <c r="F32" s="492"/>
      <c r="G32" s="492"/>
      <c r="H32" s="492"/>
      <c r="I32" s="493"/>
      <c r="J32" s="895">
        <f t="shared" si="2"/>
        <v>0</v>
      </c>
      <c r="K32" s="491"/>
      <c r="L32" s="492"/>
      <c r="M32" s="492"/>
      <c r="N32" s="492"/>
      <c r="O32" s="493"/>
      <c r="P32" s="502">
        <f t="shared" si="3"/>
        <v>0</v>
      </c>
      <c r="Q32" s="490"/>
      <c r="R32" s="503">
        <f t="shared" si="4"/>
        <v>0</v>
      </c>
      <c r="S32" s="492"/>
      <c r="T32" s="504">
        <f t="shared" si="14"/>
        <v>0</v>
      </c>
      <c r="U32" s="498"/>
      <c r="V32" s="905"/>
      <c r="W32" s="905"/>
    </row>
    <row r="33" spans="1:23" s="168" customFormat="1" ht="13.8" thickBot="1">
      <c r="A33" s="176"/>
      <c r="B33" s="184" t="s">
        <v>104</v>
      </c>
      <c r="C33" s="494">
        <f>SUM(C19:C32)</f>
        <v>0</v>
      </c>
      <c r="D33" s="190"/>
      <c r="E33" s="505">
        <f>SUM(E19:E32)</f>
        <v>0</v>
      </c>
      <c r="F33" s="506">
        <f>SUM(F19:F32)</f>
        <v>0</v>
      </c>
      <c r="G33" s="506">
        <f>SUM(G19:G32)</f>
        <v>0</v>
      </c>
      <c r="H33" s="506">
        <f t="shared" ref="H33:R33" si="15">SUM(H19:H32)</f>
        <v>0</v>
      </c>
      <c r="I33" s="507">
        <f t="shared" si="15"/>
        <v>0</v>
      </c>
      <c r="J33" s="896">
        <f>SUM(J19:J32)</f>
        <v>0</v>
      </c>
      <c r="K33" s="505">
        <f t="shared" si="15"/>
        <v>0</v>
      </c>
      <c r="L33" s="506">
        <f t="shared" si="15"/>
        <v>0</v>
      </c>
      <c r="M33" s="506">
        <f t="shared" si="15"/>
        <v>0</v>
      </c>
      <c r="N33" s="506">
        <f t="shared" si="15"/>
        <v>0</v>
      </c>
      <c r="O33" s="507">
        <f t="shared" si="15"/>
        <v>0</v>
      </c>
      <c r="P33" s="508">
        <f t="shared" si="15"/>
        <v>0</v>
      </c>
      <c r="Q33" s="508">
        <f t="shared" si="15"/>
        <v>0</v>
      </c>
      <c r="R33" s="509">
        <f t="shared" si="15"/>
        <v>0</v>
      </c>
      <c r="S33" s="510">
        <f>SUM(S19:S32)</f>
        <v>0</v>
      </c>
      <c r="T33" s="510">
        <f>SUM(T19:T32)</f>
        <v>0</v>
      </c>
      <c r="U33" s="510">
        <f>SUM(U19:U32)</f>
        <v>0</v>
      </c>
      <c r="V33" s="510">
        <f>MIN(V19:V32)</f>
        <v>0</v>
      </c>
      <c r="W33" s="510">
        <f>MAX(W19:W32)</f>
        <v>0</v>
      </c>
    </row>
    <row r="34" spans="1:23" ht="13.8" thickBot="1">
      <c r="A34" s="170"/>
      <c r="B34" s="170"/>
      <c r="C34" s="170"/>
      <c r="D34" s="170"/>
      <c r="E34" s="170"/>
      <c r="F34" s="170"/>
      <c r="G34" s="170"/>
      <c r="H34" s="170"/>
      <c r="I34" s="170"/>
      <c r="J34" s="897"/>
      <c r="K34" s="170"/>
      <c r="L34" s="170"/>
      <c r="M34" s="170"/>
      <c r="N34" s="170"/>
      <c r="O34" s="170"/>
      <c r="P34" s="170"/>
      <c r="Q34" s="170"/>
      <c r="R34" s="170"/>
      <c r="S34" s="170"/>
      <c r="T34" s="170"/>
      <c r="U34" s="170"/>
      <c r="V34" s="170"/>
      <c r="W34" s="170"/>
    </row>
    <row r="35" spans="1:23" ht="30.75" customHeight="1" thickBot="1">
      <c r="A35" s="170"/>
      <c r="B35" s="170"/>
      <c r="C35" s="213" t="s">
        <v>174</v>
      </c>
      <c r="D35" s="170"/>
      <c r="E35" s="214" t="str">
        <f>IF((ROUND(C33,3)=ROUND(R33,3)),"OK","INCORRECT")</f>
        <v>OK</v>
      </c>
      <c r="F35" s="170"/>
      <c r="G35" s="170"/>
      <c r="H35" s="170"/>
      <c r="I35" s="170"/>
      <c r="J35" s="897"/>
      <c r="K35" s="170"/>
      <c r="L35" s="170"/>
      <c r="M35" s="170"/>
      <c r="N35" s="170"/>
      <c r="O35" s="170"/>
      <c r="P35" s="170"/>
      <c r="Q35" s="170"/>
      <c r="R35" s="170"/>
      <c r="S35" s="170"/>
      <c r="T35" s="170"/>
      <c r="U35" s="170"/>
      <c r="V35" s="170"/>
      <c r="W35" s="170"/>
    </row>
    <row r="36" spans="1:23">
      <c r="A36" s="170"/>
      <c r="B36" s="170"/>
      <c r="C36" s="185"/>
      <c r="D36" s="170"/>
      <c r="E36" s="215" t="s">
        <v>459</v>
      </c>
      <c r="F36" s="170"/>
      <c r="G36" s="170"/>
      <c r="H36" s="170"/>
      <c r="I36" s="170"/>
      <c r="J36" s="897"/>
      <c r="K36" s="170"/>
      <c r="L36" s="170"/>
      <c r="M36" s="170"/>
      <c r="N36" s="170"/>
      <c r="O36" s="170"/>
      <c r="P36" s="170"/>
      <c r="Q36" s="170"/>
      <c r="R36" s="170"/>
      <c r="S36" s="170"/>
      <c r="T36" s="170"/>
      <c r="U36" s="170"/>
      <c r="V36" s="170"/>
      <c r="W36" s="170"/>
    </row>
    <row r="37" spans="1:23">
      <c r="A37" s="170"/>
      <c r="B37" s="170"/>
      <c r="C37" s="185"/>
      <c r="D37" s="170"/>
      <c r="E37" s="216" t="s">
        <v>460</v>
      </c>
      <c r="F37" s="170"/>
      <c r="G37" s="170"/>
      <c r="H37" s="170"/>
      <c r="I37" s="170"/>
      <c r="J37" s="897"/>
      <c r="K37" s="170"/>
      <c r="L37" s="170"/>
      <c r="M37" s="170"/>
      <c r="N37" s="170"/>
      <c r="O37" s="170"/>
      <c r="P37" s="170"/>
      <c r="Q37" s="170"/>
      <c r="R37" s="170"/>
      <c r="S37" s="170"/>
      <c r="T37" s="170"/>
      <c r="U37" s="170"/>
      <c r="V37" s="170"/>
      <c r="W37" s="170"/>
    </row>
    <row r="38" spans="1:23" s="48" customFormat="1" ht="15.6">
      <c r="A38" s="484" t="s">
        <v>275</v>
      </c>
      <c r="B38" s="727"/>
      <c r="C38" s="727"/>
      <c r="D38" s="727"/>
      <c r="E38" s="727"/>
      <c r="F38" s="727"/>
      <c r="G38" s="727"/>
      <c r="H38" s="727"/>
      <c r="I38" s="727"/>
      <c r="J38" s="898"/>
    </row>
    <row r="39" spans="1:23" s="48" customFormat="1">
      <c r="A39" s="714"/>
      <c r="B39" s="714"/>
      <c r="C39" s="714"/>
      <c r="D39" s="714"/>
      <c r="E39" s="714"/>
      <c r="F39" s="714"/>
      <c r="G39" s="714"/>
      <c r="H39" s="714"/>
      <c r="I39" s="714"/>
      <c r="J39" s="899"/>
      <c r="K39" s="714"/>
      <c r="L39" s="714"/>
    </row>
    <row r="40" spans="1:23" s="48" customFormat="1">
      <c r="A40" s="518"/>
      <c r="B40" s="518"/>
      <c r="C40" s="518"/>
      <c r="D40" s="518"/>
      <c r="E40" s="518"/>
      <c r="F40" s="518"/>
      <c r="G40" s="518"/>
      <c r="H40" s="518"/>
      <c r="I40" s="518"/>
      <c r="J40" s="900"/>
      <c r="K40" s="518"/>
      <c r="L40" s="518"/>
    </row>
    <row r="41" spans="1:23" s="48" customFormat="1">
      <c r="A41" s="517"/>
      <c r="B41" s="517"/>
      <c r="C41" s="517"/>
      <c r="D41" s="517"/>
      <c r="E41" s="517"/>
      <c r="F41" s="517"/>
      <c r="G41" s="517"/>
      <c r="H41" s="517"/>
      <c r="I41" s="517"/>
      <c r="J41" s="901"/>
      <c r="K41" s="517"/>
      <c r="L41" s="517"/>
    </row>
    <row r="42" spans="1:23" s="48" customFormat="1">
      <c r="A42" s="518"/>
      <c r="B42" s="518"/>
      <c r="C42" s="518"/>
      <c r="D42" s="518"/>
      <c r="E42" s="518"/>
      <c r="F42" s="518"/>
      <c r="G42" s="518"/>
      <c r="H42" s="518"/>
      <c r="I42" s="518"/>
      <c r="J42" s="900"/>
      <c r="K42" s="518"/>
      <c r="L42" s="518"/>
    </row>
    <row r="43" spans="1:23" s="48" customFormat="1">
      <c r="A43" s="517"/>
      <c r="B43" s="517"/>
      <c r="C43" s="517"/>
      <c r="D43" s="517"/>
      <c r="E43" s="517"/>
      <c r="F43" s="517"/>
      <c r="G43" s="517"/>
      <c r="H43" s="517"/>
      <c r="I43" s="517"/>
      <c r="J43" s="901"/>
      <c r="K43" s="517"/>
      <c r="L43" s="517"/>
    </row>
    <row r="44" spans="1:23" s="48" customFormat="1">
      <c r="A44" s="518"/>
      <c r="B44" s="518"/>
      <c r="C44" s="518"/>
      <c r="D44" s="518"/>
      <c r="E44" s="518"/>
      <c r="F44" s="518"/>
      <c r="G44" s="518"/>
      <c r="H44" s="518"/>
      <c r="I44" s="518"/>
      <c r="J44" s="900"/>
      <c r="K44" s="518"/>
      <c r="L44" s="518"/>
    </row>
    <row r="45" spans="1:23">
      <c r="A45" s="170"/>
      <c r="B45" s="170"/>
      <c r="C45" s="185"/>
      <c r="D45" s="170"/>
      <c r="E45" s="186"/>
      <c r="F45" s="170"/>
      <c r="G45" s="170"/>
      <c r="H45" s="170"/>
      <c r="I45" s="170"/>
      <c r="J45" s="897"/>
      <c r="K45" s="170"/>
      <c r="L45" s="170"/>
      <c r="M45" s="170"/>
      <c r="N45" s="170"/>
      <c r="O45" s="170"/>
      <c r="P45" s="170"/>
      <c r="Q45" s="170"/>
      <c r="R45" s="170"/>
      <c r="S45" s="170"/>
      <c r="T45" s="170"/>
      <c r="U45" s="170"/>
      <c r="V45" s="170"/>
      <c r="W45" s="170"/>
    </row>
    <row r="46" spans="1:23">
      <c r="A46" s="801"/>
      <c r="B46" s="801"/>
      <c r="C46" s="801"/>
      <c r="D46" s="802"/>
      <c r="E46" s="170"/>
      <c r="F46" s="170"/>
      <c r="G46" s="170"/>
      <c r="H46" s="170"/>
      <c r="I46" s="170"/>
      <c r="J46" s="897"/>
      <c r="K46" s="170"/>
      <c r="L46" s="170"/>
      <c r="M46" s="170"/>
      <c r="N46" s="170"/>
      <c r="O46" s="170"/>
      <c r="P46" s="170"/>
      <c r="Q46" s="170"/>
      <c r="R46" s="170"/>
      <c r="S46" s="170"/>
      <c r="T46" s="170"/>
      <c r="U46" s="170"/>
      <c r="V46" s="170"/>
      <c r="W46" s="170"/>
    </row>
    <row r="47" spans="1:23" s="158" customFormat="1">
      <c r="A47" s="801"/>
      <c r="B47" s="133" t="s">
        <v>27</v>
      </c>
      <c r="C47" s="169"/>
      <c r="D47" s="802"/>
      <c r="E47" s="159"/>
      <c r="F47" s="159"/>
      <c r="G47" s="159"/>
      <c r="H47" s="159"/>
      <c r="I47" s="159"/>
      <c r="J47" s="902"/>
      <c r="K47" s="159"/>
      <c r="L47" s="159"/>
      <c r="M47" s="159"/>
      <c r="N47" s="159"/>
      <c r="O47" s="159"/>
      <c r="P47" s="159"/>
      <c r="Q47" s="159"/>
      <c r="R47" s="159"/>
      <c r="S47" s="159"/>
      <c r="T47" s="159"/>
      <c r="U47" s="159"/>
      <c r="V47" s="159"/>
      <c r="W47" s="159"/>
    </row>
    <row r="48" spans="1:23" s="804" customFormat="1">
      <c r="A48" s="803"/>
      <c r="B48" s="800" t="s">
        <v>449</v>
      </c>
      <c r="C48" s="803"/>
      <c r="D48" s="803"/>
      <c r="E48" s="803"/>
      <c r="G48" s="805"/>
      <c r="J48" s="301"/>
    </row>
    <row r="49" spans="1:23" s="804" customFormat="1">
      <c r="A49" s="803"/>
      <c r="B49" s="800"/>
      <c r="C49" s="803"/>
      <c r="D49" s="803"/>
      <c r="E49" s="803"/>
      <c r="G49" s="805"/>
      <c r="J49" s="301"/>
    </row>
    <row r="50" spans="1:23" s="804" customFormat="1">
      <c r="A50" s="803"/>
      <c r="B50" s="133" t="s">
        <v>37</v>
      </c>
      <c r="C50" s="198"/>
      <c r="D50" s="803"/>
      <c r="E50" s="803"/>
      <c r="G50" s="805"/>
      <c r="J50" s="301"/>
    </row>
    <row r="51" spans="1:23" s="804" customFormat="1">
      <c r="A51" s="803"/>
      <c r="B51" s="417"/>
      <c r="C51" s="803"/>
      <c r="D51" s="803"/>
      <c r="E51" s="803"/>
      <c r="G51" s="805"/>
      <c r="J51" s="301"/>
    </row>
    <row r="52" spans="1:23" s="158" customFormat="1">
      <c r="A52" s="159"/>
      <c r="B52" s="417"/>
      <c r="C52" s="159"/>
      <c r="D52" s="159"/>
      <c r="E52" s="159"/>
      <c r="F52" s="159"/>
      <c r="G52" s="159"/>
      <c r="H52" s="159"/>
      <c r="I52" s="806"/>
      <c r="J52" s="903"/>
      <c r="K52" s="159"/>
      <c r="L52" s="159"/>
      <c r="M52" s="159"/>
      <c r="N52" s="159"/>
      <c r="O52" s="159"/>
      <c r="P52" s="159"/>
      <c r="Q52" s="159"/>
      <c r="R52" s="159"/>
      <c r="S52" s="159"/>
      <c r="T52" s="159"/>
      <c r="U52" s="159"/>
      <c r="V52" s="159"/>
      <c r="W52" s="159"/>
    </row>
    <row r="53" spans="1:23" s="158" customFormat="1">
      <c r="B53" s="54" t="s">
        <v>28</v>
      </c>
      <c r="C53" s="38"/>
      <c r="J53" s="883"/>
    </row>
    <row r="54" spans="1:23">
      <c r="B54" s="800" t="s">
        <v>450</v>
      </c>
    </row>
    <row r="55" spans="1:23">
      <c r="B55" s="417"/>
    </row>
    <row r="56" spans="1:23">
      <c r="B56" s="133" t="s">
        <v>39</v>
      </c>
      <c r="C56" s="37"/>
    </row>
  </sheetData>
  <sheetProtection password="E1AE" sheet="1" objects="1" scenarios="1" formatCells="0" formatColumns="0" formatRows="0"/>
  <mergeCells count="9">
    <mergeCell ref="E17:I17"/>
    <mergeCell ref="K17:O17"/>
    <mergeCell ref="V17:W17"/>
    <mergeCell ref="E6:I6"/>
    <mergeCell ref="A1:T1"/>
    <mergeCell ref="A2:T2"/>
    <mergeCell ref="A3:T3"/>
    <mergeCell ref="A12:N12"/>
    <mergeCell ref="A14:N14"/>
  </mergeCells>
  <pageMargins left="0.25" right="0.25" top="0.75" bottom="0.75" header="0.3" footer="0.3"/>
  <pageSetup paperSize="5" scale="5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92D050"/>
    <pageSetUpPr fitToPage="1"/>
  </sheetPr>
  <dimension ref="A1:L67"/>
  <sheetViews>
    <sheetView view="pageBreakPreview" topLeftCell="B1" zoomScaleNormal="100" zoomScaleSheetLayoutView="100" workbookViewId="0">
      <selection activeCell="D8" sqref="D8"/>
    </sheetView>
  </sheetViews>
  <sheetFormatPr defaultColWidth="9.109375" defaultRowHeight="13.2"/>
  <cols>
    <col min="1" max="1" width="66.33203125" style="417" customWidth="1"/>
    <col min="2" max="5" width="13.88671875" style="417" customWidth="1"/>
    <col min="6" max="6" width="17.5546875" style="417" customWidth="1"/>
    <col min="7" max="7" width="12.33203125" style="417" customWidth="1"/>
    <col min="8" max="12" width="10.6640625" style="417" customWidth="1"/>
    <col min="13" max="16384" width="9.109375" style="417"/>
  </cols>
  <sheetData>
    <row r="1" spans="1:12" ht="15.6">
      <c r="A1" s="1168" t="str">
        <f>'Tab Contents'!A1:C1</f>
        <v>2016-17 PUBLIC ACCOUNTS</v>
      </c>
      <c r="B1" s="1168"/>
      <c r="C1" s="1168"/>
      <c r="D1" s="1168"/>
      <c r="E1" s="1168"/>
      <c r="F1" s="1168"/>
      <c r="G1" s="1168"/>
      <c r="H1" s="1168"/>
      <c r="I1" s="1168"/>
      <c r="J1" s="1168"/>
      <c r="K1" s="1168"/>
      <c r="L1" s="1168"/>
    </row>
    <row r="2" spans="1:12" ht="15.6">
      <c r="A2" s="1246" t="s">
        <v>219</v>
      </c>
      <c r="B2" s="1246"/>
      <c r="C2" s="1246"/>
      <c r="D2" s="1246"/>
      <c r="E2" s="1246"/>
      <c r="F2" s="1246"/>
      <c r="G2" s="1246"/>
      <c r="H2" s="1246"/>
      <c r="I2" s="1246"/>
      <c r="J2" s="1246"/>
      <c r="K2" s="1246"/>
      <c r="L2" s="1246"/>
    </row>
    <row r="3" spans="1:12" ht="15" customHeight="1">
      <c r="A3" s="1267" t="s">
        <v>169</v>
      </c>
      <c r="B3" s="1267"/>
      <c r="C3" s="1267"/>
      <c r="D3" s="1267"/>
      <c r="E3" s="1267"/>
      <c r="F3" s="1267"/>
      <c r="G3" s="1267"/>
      <c r="H3" s="1267"/>
      <c r="I3" s="1267"/>
      <c r="J3" s="1267"/>
      <c r="K3" s="1267"/>
      <c r="L3" s="1267"/>
    </row>
    <row r="4" spans="1:12" ht="15" customHeight="1" thickBot="1">
      <c r="A4" s="416"/>
      <c r="B4" s="416"/>
      <c r="C4" s="416"/>
      <c r="D4" s="416"/>
      <c r="E4" s="416"/>
    </row>
    <row r="5" spans="1:12" s="584" customFormat="1" ht="16.2" thickBot="1">
      <c r="A5" s="418" t="s">
        <v>155</v>
      </c>
      <c r="B5" s="1157">
        <f>'Form 2A'!B5:D5</f>
        <v>0</v>
      </c>
      <c r="C5" s="1158"/>
      <c r="D5" s="1158"/>
      <c r="E5" s="1158"/>
      <c r="F5" s="1159"/>
      <c r="G5" s="680"/>
    </row>
    <row r="6" spans="1:12" s="584" customFormat="1" ht="12.75" customHeight="1">
      <c r="A6" s="420"/>
      <c r="B6" s="420"/>
      <c r="C6" s="420"/>
      <c r="D6" s="420"/>
      <c r="E6" s="420"/>
      <c r="F6" s="421"/>
    </row>
    <row r="7" spans="1:12" s="584" customFormat="1" ht="27" customHeight="1">
      <c r="A7" s="1244" t="s">
        <v>222</v>
      </c>
      <c r="B7" s="1232"/>
      <c r="C7" s="1232"/>
      <c r="D7" s="1232"/>
      <c r="E7" s="1232"/>
      <c r="F7" s="1232"/>
    </row>
    <row r="8" spans="1:12" ht="14.25" customHeight="1">
      <c r="A8" s="445"/>
      <c r="B8" s="446"/>
      <c r="C8" s="446"/>
      <c r="D8" s="446"/>
      <c r="E8" s="446"/>
      <c r="F8" s="585"/>
    </row>
    <row r="9" spans="1:12" ht="14.25" customHeight="1" thickBot="1">
      <c r="A9" s="448" t="s">
        <v>210</v>
      </c>
      <c r="B9" s="446"/>
      <c r="C9" s="446"/>
      <c r="D9" s="446"/>
      <c r="E9" s="446"/>
      <c r="F9" s="585"/>
    </row>
    <row r="10" spans="1:12" ht="14.25" customHeight="1">
      <c r="A10" s="586"/>
      <c r="B10" s="587"/>
      <c r="C10" s="588"/>
      <c r="D10" s="589"/>
      <c r="E10" s="589"/>
      <c r="F10" s="590"/>
    </row>
    <row r="11" spans="1:12" ht="24">
      <c r="A11" s="696" t="s">
        <v>220</v>
      </c>
      <c r="B11" s="697" t="s">
        <v>74</v>
      </c>
      <c r="C11" s="698" t="s">
        <v>485</v>
      </c>
      <c r="D11" s="699" t="s">
        <v>486</v>
      </c>
      <c r="E11" s="699" t="s">
        <v>487</v>
      </c>
      <c r="F11" s="700" t="s">
        <v>488</v>
      </c>
    </row>
    <row r="12" spans="1:12">
      <c r="A12" s="612"/>
      <c r="B12" s="591"/>
      <c r="C12" s="592"/>
      <c r="D12" s="593"/>
      <c r="E12" s="593"/>
      <c r="F12" s="583"/>
    </row>
    <row r="13" spans="1:12" ht="14.4" thickBot="1">
      <c r="A13" s="614" t="s">
        <v>484</v>
      </c>
      <c r="B13" s="598"/>
      <c r="C13" s="607"/>
      <c r="D13" s="608"/>
      <c r="E13" s="608"/>
      <c r="F13" s="609">
        <f>+C13+D13-E13</f>
        <v>0</v>
      </c>
      <c r="G13" s="681"/>
    </row>
    <row r="14" spans="1:12" ht="13.8" thickBot="1">
      <c r="A14" s="613"/>
      <c r="B14" s="594"/>
      <c r="C14" s="595"/>
      <c r="D14" s="596"/>
      <c r="E14" s="596"/>
      <c r="F14" s="597"/>
      <c r="G14" s="684" t="s">
        <v>492</v>
      </c>
      <c r="H14" s="685"/>
      <c r="I14" s="686"/>
      <c r="J14" s="687"/>
      <c r="K14" s="687"/>
      <c r="L14" s="688"/>
    </row>
    <row r="15" spans="1:12">
      <c r="A15" s="614"/>
      <c r="B15" s="627"/>
      <c r="C15" s="624"/>
      <c r="D15" s="625"/>
      <c r="E15" s="625"/>
      <c r="F15" s="625"/>
      <c r="G15" s="676"/>
      <c r="H15" s="670"/>
      <c r="I15" s="611"/>
      <c r="J15" s="1268" t="s">
        <v>493</v>
      </c>
      <c r="K15" s="1269"/>
      <c r="L15" s="1270"/>
    </row>
    <row r="16" spans="1:12" ht="39.6">
      <c r="A16" s="614"/>
      <c r="B16" s="598"/>
      <c r="C16" s="689" t="s">
        <v>485</v>
      </c>
      <c r="D16" s="690" t="s">
        <v>489</v>
      </c>
      <c r="E16" s="690" t="s">
        <v>490</v>
      </c>
      <c r="F16" s="690" t="s">
        <v>1741</v>
      </c>
      <c r="G16" s="691" t="s">
        <v>515</v>
      </c>
      <c r="H16" s="692" t="s">
        <v>494</v>
      </c>
      <c r="I16" s="693" t="s">
        <v>495</v>
      </c>
      <c r="J16" s="694" t="s">
        <v>14</v>
      </c>
      <c r="K16" s="694" t="s">
        <v>496</v>
      </c>
      <c r="L16" s="695" t="s">
        <v>497</v>
      </c>
    </row>
    <row r="17" spans="1:12" s="622" customFormat="1">
      <c r="A17" s="620"/>
      <c r="B17" s="598"/>
      <c r="C17" s="599"/>
      <c r="D17" s="600"/>
      <c r="E17" s="600"/>
      <c r="F17" s="600"/>
      <c r="G17" s="677"/>
      <c r="H17" s="672"/>
      <c r="I17" s="621"/>
      <c r="J17" s="621"/>
      <c r="K17" s="621"/>
      <c r="L17" s="626"/>
    </row>
    <row r="18" spans="1:12" s="622" customFormat="1">
      <c r="A18" s="620" t="s">
        <v>1187</v>
      </c>
      <c r="B18" s="598" t="s">
        <v>64</v>
      </c>
      <c r="C18" s="609">
        <f>'Form 2E'!D38+'Form 2E'!D39</f>
        <v>0</v>
      </c>
      <c r="D18" s="147"/>
      <c r="E18" s="147"/>
      <c r="F18" s="671">
        <f>+C18+D18-E18</f>
        <v>0</v>
      </c>
      <c r="G18" s="682"/>
      <c r="H18" s="673"/>
      <c r="I18" s="636"/>
      <c r="J18" s="636"/>
      <c r="K18" s="632"/>
      <c r="L18" s="633"/>
    </row>
    <row r="19" spans="1:12" s="622" customFormat="1">
      <c r="A19" s="620"/>
      <c r="B19" s="598"/>
      <c r="C19" s="599"/>
      <c r="D19" s="600"/>
      <c r="E19" s="600" t="s">
        <v>174</v>
      </c>
      <c r="F19" s="667" t="str">
        <f>IF(F18=('Form 2E'!C38+'Form 2E'!C39), "OK", "INCORRECT")</f>
        <v>OK</v>
      </c>
      <c r="G19" s="683"/>
      <c r="H19" s="672"/>
      <c r="I19" s="621"/>
      <c r="J19" s="621"/>
      <c r="K19" s="621"/>
      <c r="L19" s="626"/>
    </row>
    <row r="20" spans="1:12" ht="13.8">
      <c r="A20" s="601" t="s">
        <v>221</v>
      </c>
      <c r="B20" s="598" t="s">
        <v>60</v>
      </c>
      <c r="C20" s="606"/>
      <c r="D20" s="628"/>
      <c r="E20" s="628"/>
      <c r="F20" s="671">
        <f>+D20-E20</f>
        <v>0</v>
      </c>
      <c r="G20" s="682"/>
      <c r="H20" s="673"/>
      <c r="I20" s="636"/>
      <c r="J20" s="636"/>
      <c r="K20" s="632"/>
      <c r="L20" s="633"/>
    </row>
    <row r="21" spans="1:12">
      <c r="A21" s="601"/>
      <c r="B21" s="598"/>
      <c r="C21" s="599"/>
      <c r="D21" s="134"/>
      <c r="E21" s="600" t="s">
        <v>174</v>
      </c>
      <c r="F21" s="667" t="str">
        <f>IF(F20=('Form 2A'!C30+'Form 2A'!C31), "OK", "INCORRECT")</f>
        <v>OK</v>
      </c>
      <c r="G21" s="677"/>
      <c r="H21" s="645"/>
      <c r="I21" s="631"/>
      <c r="J21" s="631"/>
      <c r="K21" s="635"/>
      <c r="L21" s="616"/>
    </row>
    <row r="22" spans="1:12">
      <c r="A22" s="601"/>
      <c r="B22" s="598"/>
      <c r="C22" s="599"/>
      <c r="D22" s="134"/>
      <c r="E22" s="600"/>
      <c r="F22" s="600"/>
      <c r="G22" s="677"/>
      <c r="H22" s="645"/>
      <c r="I22" s="631"/>
      <c r="J22" s="631"/>
      <c r="K22" s="635"/>
      <c r="L22" s="616"/>
    </row>
    <row r="23" spans="1:12">
      <c r="A23" s="617" t="s">
        <v>1188</v>
      </c>
      <c r="B23" s="615"/>
      <c r="C23" s="623"/>
      <c r="D23" s="645"/>
      <c r="E23" s="634"/>
      <c r="F23" s="668"/>
      <c r="G23" s="677"/>
      <c r="H23" s="645"/>
      <c r="I23" s="631"/>
      <c r="J23" s="631"/>
      <c r="K23" s="635"/>
      <c r="L23" s="616"/>
    </row>
    <row r="24" spans="1:12">
      <c r="A24" s="647" t="s">
        <v>498</v>
      </c>
      <c r="B24" s="615"/>
      <c r="C24" s="646"/>
      <c r="D24" s="622"/>
      <c r="E24" s="622"/>
      <c r="F24" s="668"/>
      <c r="G24" s="678"/>
      <c r="H24" s="645"/>
      <c r="I24" s="645"/>
      <c r="J24" s="634"/>
      <c r="K24" s="635"/>
      <c r="L24" s="616"/>
    </row>
    <row r="25" spans="1:12">
      <c r="A25" s="647" t="s">
        <v>499</v>
      </c>
      <c r="B25" s="615"/>
      <c r="C25" s="646"/>
      <c r="D25" s="622"/>
      <c r="E25" s="622"/>
      <c r="F25" s="668"/>
      <c r="G25" s="678"/>
      <c r="H25" s="645"/>
      <c r="I25" s="645"/>
      <c r="J25" s="634"/>
      <c r="K25" s="635"/>
      <c r="L25" s="616"/>
    </row>
    <row r="26" spans="1:12">
      <c r="A26" s="647" t="s">
        <v>500</v>
      </c>
      <c r="B26" s="615"/>
      <c r="C26" s="646"/>
      <c r="D26" s="622"/>
      <c r="E26" s="622"/>
      <c r="F26" s="668"/>
      <c r="G26" s="678"/>
      <c r="H26" s="645"/>
      <c r="I26" s="645"/>
      <c r="J26" s="634"/>
      <c r="K26" s="635"/>
      <c r="L26" s="616"/>
    </row>
    <row r="27" spans="1:12">
      <c r="A27" s="617"/>
      <c r="B27" s="615"/>
      <c r="C27" s="646"/>
      <c r="D27" s="622"/>
      <c r="E27" s="622"/>
      <c r="F27" s="668"/>
      <c r="G27" s="677"/>
      <c r="H27" s="631"/>
      <c r="I27" s="645"/>
      <c r="J27" s="634"/>
      <c r="K27" s="635"/>
      <c r="L27" s="616"/>
    </row>
    <row r="28" spans="1:12" ht="13.8">
      <c r="A28" s="617" t="s">
        <v>501</v>
      </c>
      <c r="B28" s="615"/>
      <c r="C28" s="646"/>
      <c r="D28" s="622"/>
      <c r="E28" s="622"/>
      <c r="F28" s="668"/>
      <c r="G28" s="677"/>
      <c r="H28" s="673"/>
      <c r="J28" s="634"/>
      <c r="K28" s="635"/>
      <c r="L28" s="616"/>
    </row>
    <row r="29" spans="1:12">
      <c r="A29" s="617"/>
      <c r="B29" s="615"/>
      <c r="C29" s="646"/>
      <c r="D29" s="622"/>
      <c r="E29" s="622"/>
      <c r="F29" s="668"/>
      <c r="G29" s="677"/>
      <c r="H29" s="645"/>
      <c r="J29" s="634"/>
      <c r="K29" s="635"/>
      <c r="L29" s="616"/>
    </row>
    <row r="30" spans="1:12" ht="13.8">
      <c r="A30" s="641" t="s">
        <v>502</v>
      </c>
      <c r="B30" s="648"/>
      <c r="C30" s="646"/>
      <c r="D30" s="622"/>
      <c r="E30" s="622"/>
      <c r="F30" s="668"/>
      <c r="G30" s="677"/>
      <c r="H30" s="673"/>
      <c r="I30" s="636"/>
      <c r="K30" s="635"/>
      <c r="L30" s="616"/>
    </row>
    <row r="31" spans="1:12">
      <c r="A31" s="641"/>
      <c r="B31" s="648"/>
      <c r="C31" s="646"/>
      <c r="D31" s="622"/>
      <c r="E31" s="622"/>
      <c r="F31" s="668"/>
      <c r="G31" s="677"/>
      <c r="H31" s="674"/>
      <c r="I31" s="634"/>
      <c r="K31" s="635"/>
      <c r="L31" s="616"/>
    </row>
    <row r="32" spans="1:12" ht="13.8">
      <c r="A32" s="641" t="s">
        <v>503</v>
      </c>
      <c r="B32" s="648"/>
      <c r="C32" s="646"/>
      <c r="D32" s="622"/>
      <c r="E32" s="622"/>
      <c r="F32" s="668"/>
      <c r="G32" s="677"/>
      <c r="H32" s="674"/>
      <c r="I32" s="636"/>
      <c r="K32" s="635"/>
      <c r="L32" s="616"/>
    </row>
    <row r="33" spans="1:12" ht="13.8" thickBot="1">
      <c r="A33" s="602"/>
      <c r="B33" s="603"/>
      <c r="C33" s="604"/>
      <c r="D33" s="605"/>
      <c r="E33" s="605"/>
      <c r="F33" s="669"/>
      <c r="G33" s="679"/>
      <c r="H33" s="675"/>
      <c r="I33" s="618"/>
      <c r="J33" s="610"/>
      <c r="K33" s="610"/>
      <c r="L33" s="619"/>
    </row>
    <row r="34" spans="1:12">
      <c r="A34" s="482"/>
      <c r="B34" s="483"/>
      <c r="C34" s="483"/>
      <c r="D34" s="483"/>
      <c r="E34" s="483"/>
      <c r="F34" s="482"/>
      <c r="G34" s="482"/>
    </row>
    <row r="35" spans="1:12">
      <c r="A35" s="482"/>
      <c r="B35" s="483"/>
      <c r="C35" s="483"/>
      <c r="D35" s="483"/>
      <c r="E35" s="483"/>
      <c r="F35" s="482"/>
      <c r="G35" s="482"/>
    </row>
    <row r="36" spans="1:12">
      <c r="A36" s="476" t="s">
        <v>189</v>
      </c>
      <c r="B36" s="477"/>
      <c r="C36" s="477"/>
      <c r="D36" s="477"/>
      <c r="E36" s="477"/>
    </row>
    <row r="37" spans="1:12">
      <c r="A37" s="421" t="s">
        <v>170</v>
      </c>
      <c r="B37" s="421"/>
      <c r="C37" s="421"/>
      <c r="D37" s="421"/>
      <c r="E37" s="421"/>
      <c r="F37" s="421"/>
      <c r="G37" s="421"/>
    </row>
    <row r="38" spans="1:12" ht="13.2" customHeight="1">
      <c r="A38" s="479" t="s">
        <v>1184</v>
      </c>
      <c r="B38" s="421"/>
      <c r="C38" s="421"/>
      <c r="D38" s="421"/>
      <c r="E38" s="421"/>
      <c r="F38" s="480"/>
      <c r="G38" s="480"/>
    </row>
    <row r="39" spans="1:12" ht="13.2" customHeight="1">
      <c r="A39" s="479"/>
      <c r="B39" s="421"/>
      <c r="C39" s="421"/>
      <c r="D39" s="421"/>
      <c r="E39" s="421"/>
      <c r="F39" s="480"/>
      <c r="G39" s="480"/>
    </row>
    <row r="40" spans="1:12" ht="13.2" customHeight="1">
      <c r="A40" s="479" t="s">
        <v>1185</v>
      </c>
      <c r="B40" s="421"/>
      <c r="C40" s="421"/>
      <c r="D40" s="421"/>
      <c r="E40" s="421"/>
      <c r="F40" s="480"/>
      <c r="G40" s="480"/>
    </row>
    <row r="41" spans="1:12" ht="13.2" customHeight="1">
      <c r="A41" s="479"/>
      <c r="B41" s="421"/>
      <c r="C41" s="421"/>
      <c r="D41" s="421"/>
      <c r="E41" s="421"/>
      <c r="F41" s="480"/>
      <c r="G41" s="480"/>
    </row>
    <row r="42" spans="1:12" ht="13.2" customHeight="1">
      <c r="A42" s="1266" t="s">
        <v>504</v>
      </c>
      <c r="B42" s="1232"/>
      <c r="C42" s="1232"/>
      <c r="D42" s="1232"/>
      <c r="E42" s="1232"/>
      <c r="F42" s="1232"/>
      <c r="G42" s="1232"/>
      <c r="H42" s="1232"/>
      <c r="I42" s="1232"/>
    </row>
    <row r="43" spans="1:12" ht="13.2" customHeight="1">
      <c r="A43" s="807"/>
      <c r="B43" s="808"/>
      <c r="C43" s="809"/>
      <c r="D43" s="810"/>
      <c r="E43" s="811"/>
      <c r="F43" s="811"/>
      <c r="G43" s="811"/>
      <c r="H43" s="811"/>
      <c r="I43" s="153"/>
    </row>
    <row r="44" spans="1:12" ht="32.25" customHeight="1">
      <c r="A44" s="1266" t="s">
        <v>519</v>
      </c>
      <c r="B44" s="1266"/>
      <c r="C44" s="1266"/>
      <c r="D44" s="1266"/>
      <c r="E44" s="1266"/>
      <c r="F44" s="1266"/>
      <c r="G44" s="1266"/>
      <c r="H44" s="1266"/>
      <c r="I44" s="1266"/>
      <c r="J44" s="1266"/>
      <c r="K44" s="1266"/>
      <c r="L44" s="1266"/>
    </row>
    <row r="45" spans="1:12" ht="13.2" customHeight="1">
      <c r="A45" s="807"/>
      <c r="B45" s="808"/>
      <c r="C45" s="809"/>
      <c r="D45" s="810"/>
      <c r="E45" s="811"/>
      <c r="F45" s="811"/>
      <c r="G45" s="811"/>
      <c r="H45" s="811"/>
      <c r="I45" s="153"/>
    </row>
    <row r="46" spans="1:12" ht="26.25" customHeight="1">
      <c r="A46" s="1266" t="s">
        <v>520</v>
      </c>
      <c r="B46" s="1266"/>
      <c r="C46" s="1266"/>
      <c r="D46" s="1266"/>
      <c r="E46" s="1266"/>
      <c r="F46" s="1266"/>
      <c r="G46" s="1266"/>
      <c r="H46" s="1266"/>
      <c r="I46" s="1266"/>
      <c r="J46" s="1266"/>
      <c r="K46" s="1266"/>
      <c r="L46" s="1266"/>
    </row>
    <row r="47" spans="1:12" ht="13.2" customHeight="1">
      <c r="A47" s="807"/>
      <c r="B47" s="808"/>
      <c r="C47" s="809"/>
      <c r="D47" s="810"/>
      <c r="E47" s="811"/>
      <c r="F47" s="811"/>
      <c r="G47" s="811"/>
      <c r="H47" s="811"/>
      <c r="I47" s="811"/>
    </row>
    <row r="48" spans="1:12" ht="13.2" customHeight="1">
      <c r="A48" s="479"/>
      <c r="B48" s="421"/>
      <c r="C48" s="421"/>
      <c r="D48" s="421"/>
      <c r="E48" s="421"/>
      <c r="F48" s="480"/>
      <c r="G48" s="480"/>
    </row>
    <row r="49" spans="1:7" s="479" customFormat="1" ht="15.6">
      <c r="A49" s="476" t="s">
        <v>275</v>
      </c>
    </row>
    <row r="50" spans="1:7" s="479" customFormat="1" ht="15.6"/>
    <row r="51" spans="1:7" s="479" customFormat="1" ht="15.6">
      <c r="A51" s="580"/>
      <c r="B51" s="580"/>
      <c r="C51" s="580"/>
      <c r="D51" s="580"/>
      <c r="E51" s="580"/>
      <c r="F51" s="580"/>
      <c r="G51" s="812"/>
    </row>
    <row r="52" spans="1:7" s="479" customFormat="1" ht="15.6">
      <c r="A52" s="581"/>
      <c r="B52" s="581"/>
      <c r="C52" s="581"/>
      <c r="D52" s="581"/>
      <c r="E52" s="581"/>
      <c r="F52" s="581"/>
      <c r="G52" s="812"/>
    </row>
    <row r="53" spans="1:7" s="479" customFormat="1" ht="15.6">
      <c r="A53" s="580"/>
      <c r="B53" s="580"/>
      <c r="C53" s="580"/>
      <c r="D53" s="580"/>
      <c r="E53" s="580"/>
      <c r="F53" s="580"/>
      <c r="G53" s="812"/>
    </row>
    <row r="54" spans="1:7" s="479" customFormat="1" ht="15.6">
      <c r="A54" s="581"/>
      <c r="B54" s="581"/>
      <c r="C54" s="581"/>
      <c r="D54" s="581"/>
      <c r="E54" s="581"/>
      <c r="F54" s="581"/>
      <c r="G54" s="812"/>
    </row>
    <row r="55" spans="1:7" s="479" customFormat="1" ht="15.6">
      <c r="A55" s="580"/>
      <c r="B55" s="580"/>
      <c r="C55" s="580"/>
      <c r="D55" s="580"/>
      <c r="E55" s="580"/>
      <c r="F55" s="580"/>
      <c r="G55" s="812"/>
    </row>
    <row r="56" spans="1:7" s="479" customFormat="1" ht="15.6"/>
    <row r="57" spans="1:7" ht="13.2" customHeight="1">
      <c r="A57" s="479"/>
      <c r="F57" s="480"/>
      <c r="G57" s="480"/>
    </row>
    <row r="58" spans="1:7">
      <c r="A58" s="133" t="s">
        <v>27</v>
      </c>
    </row>
    <row r="59" spans="1:7">
      <c r="A59" s="800" t="s">
        <v>449</v>
      </c>
      <c r="F59" s="799"/>
      <c r="G59" s="799"/>
    </row>
    <row r="60" spans="1:7">
      <c r="A60" s="800"/>
      <c r="F60" s="799"/>
      <c r="G60" s="799"/>
    </row>
    <row r="61" spans="1:7">
      <c r="A61" s="133" t="s">
        <v>37</v>
      </c>
      <c r="F61" s="799"/>
      <c r="G61" s="799"/>
    </row>
    <row r="62" spans="1:7">
      <c r="F62" s="799"/>
      <c r="G62" s="799"/>
    </row>
    <row r="64" spans="1:7">
      <c r="A64" s="54" t="s">
        <v>28</v>
      </c>
    </row>
    <row r="65" spans="1:1">
      <c r="A65" s="800" t="s">
        <v>450</v>
      </c>
    </row>
    <row r="67" spans="1:1">
      <c r="A67" s="133" t="s">
        <v>39</v>
      </c>
    </row>
  </sheetData>
  <sheetProtection password="E1AE" sheet="1" objects="1" scenarios="1" formatCells="0" formatColumns="0" formatRows="0"/>
  <mergeCells count="9">
    <mergeCell ref="A44:L44"/>
    <mergeCell ref="A46:L46"/>
    <mergeCell ref="A1:L1"/>
    <mergeCell ref="A2:L2"/>
    <mergeCell ref="A3:L3"/>
    <mergeCell ref="J15:L15"/>
    <mergeCell ref="A42:I42"/>
    <mergeCell ref="A7:F7"/>
    <mergeCell ref="B5:F5"/>
  </mergeCells>
  <printOptions horizontalCentered="1"/>
  <pageMargins left="0.27559055118110198" right="0.196850393700787" top="0.39370078740157499" bottom="0.39370078740157499" header="0.511811023622047" footer="0.511811023622047"/>
  <pageSetup scale="57"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D348"/>
  <sheetViews>
    <sheetView topLeftCell="A320" workbookViewId="0">
      <selection activeCell="D342" sqref="D342"/>
    </sheetView>
  </sheetViews>
  <sheetFormatPr defaultRowHeight="13.2"/>
  <cols>
    <col min="1" max="1" width="84.6640625" style="870" bestFit="1" customWidth="1"/>
    <col min="2" max="2" width="10" style="953" bestFit="1" customWidth="1"/>
    <col min="4" max="4" width="30.5546875" bestFit="1" customWidth="1"/>
  </cols>
  <sheetData>
    <row r="1" spans="1:4" ht="14.4">
      <c r="A1" s="871" t="s">
        <v>1209</v>
      </c>
      <c r="B1" s="960" t="s">
        <v>1210</v>
      </c>
      <c r="C1" s="874" t="s">
        <v>66</v>
      </c>
    </row>
    <row r="2" spans="1:4" ht="14.4">
      <c r="A2" s="870" t="s">
        <v>1211</v>
      </c>
      <c r="B2" s="952" t="s">
        <v>895</v>
      </c>
      <c r="C2" s="961"/>
      <c r="D2" s="869" t="s">
        <v>1567</v>
      </c>
    </row>
    <row r="3" spans="1:4" ht="14.4">
      <c r="A3" s="870" t="s">
        <v>1212</v>
      </c>
      <c r="B3" s="951" t="s">
        <v>896</v>
      </c>
    </row>
    <row r="4" spans="1:4" ht="14.4">
      <c r="A4" s="870" t="s">
        <v>1213</v>
      </c>
      <c r="B4" s="951" t="s">
        <v>897</v>
      </c>
    </row>
    <row r="5" spans="1:4" ht="14.4">
      <c r="A5" s="870" t="s">
        <v>1214</v>
      </c>
      <c r="B5" s="951" t="s">
        <v>898</v>
      </c>
    </row>
    <row r="6" spans="1:4" ht="14.4">
      <c r="A6" s="870" t="s">
        <v>1215</v>
      </c>
      <c r="B6" s="951" t="s">
        <v>899</v>
      </c>
    </row>
    <row r="7" spans="1:4" ht="14.4">
      <c r="A7" s="870" t="s">
        <v>1216</v>
      </c>
      <c r="B7" s="951" t="s">
        <v>900</v>
      </c>
    </row>
    <row r="8" spans="1:4" ht="14.4">
      <c r="A8" s="870" t="s">
        <v>1217</v>
      </c>
      <c r="B8" s="951" t="s">
        <v>901</v>
      </c>
    </row>
    <row r="9" spans="1:4" ht="14.4">
      <c r="A9" s="870" t="s">
        <v>1218</v>
      </c>
      <c r="B9" s="951" t="s">
        <v>902</v>
      </c>
    </row>
    <row r="10" spans="1:4" ht="14.4">
      <c r="A10" s="870" t="s">
        <v>1219</v>
      </c>
      <c r="B10" s="951" t="s">
        <v>903</v>
      </c>
    </row>
    <row r="11" spans="1:4" ht="14.4">
      <c r="A11" s="870" t="s">
        <v>1220</v>
      </c>
      <c r="B11" s="951" t="s">
        <v>1221</v>
      </c>
    </row>
    <row r="12" spans="1:4" ht="14.4">
      <c r="A12" s="870" t="s">
        <v>1222</v>
      </c>
      <c r="B12" s="951" t="s">
        <v>904</v>
      </c>
    </row>
    <row r="13" spans="1:4" ht="14.4">
      <c r="A13" s="870" t="s">
        <v>1223</v>
      </c>
      <c r="B13" s="951" t="s">
        <v>905</v>
      </c>
    </row>
    <row r="14" spans="1:4" ht="14.4">
      <c r="A14" s="870" t="s">
        <v>1224</v>
      </c>
      <c r="B14" s="951" t="s">
        <v>906</v>
      </c>
    </row>
    <row r="15" spans="1:4" ht="14.4">
      <c r="A15" s="870" t="s">
        <v>1225</v>
      </c>
      <c r="B15" s="951" t="s">
        <v>907</v>
      </c>
    </row>
    <row r="16" spans="1:4" ht="14.4">
      <c r="A16" s="870" t="s">
        <v>1226</v>
      </c>
      <c r="B16" s="951" t="s">
        <v>908</v>
      </c>
    </row>
    <row r="17" spans="1:2" ht="14.4">
      <c r="A17" s="870" t="s">
        <v>1227</v>
      </c>
      <c r="B17" s="951" t="s">
        <v>909</v>
      </c>
    </row>
    <row r="18" spans="1:2" ht="14.4">
      <c r="A18" s="870" t="s">
        <v>1228</v>
      </c>
      <c r="B18" s="951" t="s">
        <v>910</v>
      </c>
    </row>
    <row r="19" spans="1:2" ht="14.4">
      <c r="A19" s="870" t="s">
        <v>1229</v>
      </c>
      <c r="B19" s="951" t="s">
        <v>911</v>
      </c>
    </row>
    <row r="20" spans="1:2" ht="14.4">
      <c r="A20" s="870" t="s">
        <v>1230</v>
      </c>
      <c r="B20" s="951" t="s">
        <v>912</v>
      </c>
    </row>
    <row r="21" spans="1:2" ht="14.4">
      <c r="A21" s="870" t="s">
        <v>1231</v>
      </c>
      <c r="B21" s="951" t="s">
        <v>913</v>
      </c>
    </row>
    <row r="22" spans="1:2" ht="14.4">
      <c r="A22" s="870" t="s">
        <v>1232</v>
      </c>
      <c r="B22" s="951" t="s">
        <v>914</v>
      </c>
    </row>
    <row r="23" spans="1:2" ht="14.4">
      <c r="A23" s="870" t="s">
        <v>1233</v>
      </c>
      <c r="B23" s="951" t="s">
        <v>915</v>
      </c>
    </row>
    <row r="24" spans="1:2" ht="14.4">
      <c r="A24" s="870" t="s">
        <v>1234</v>
      </c>
      <c r="B24" s="951" t="s">
        <v>916</v>
      </c>
    </row>
    <row r="25" spans="1:2" ht="14.4">
      <c r="A25" s="870" t="s">
        <v>1235</v>
      </c>
      <c r="B25" s="951" t="s">
        <v>917</v>
      </c>
    </row>
    <row r="26" spans="1:2" ht="14.4">
      <c r="A26" s="870" t="s">
        <v>1236</v>
      </c>
      <c r="B26" s="951" t="s">
        <v>918</v>
      </c>
    </row>
    <row r="27" spans="1:2" ht="14.4">
      <c r="A27" s="870" t="s">
        <v>1237</v>
      </c>
      <c r="B27" s="951" t="s">
        <v>919</v>
      </c>
    </row>
    <row r="28" spans="1:2" ht="14.4">
      <c r="A28" s="870" t="s">
        <v>1238</v>
      </c>
      <c r="B28" s="951" t="s">
        <v>920</v>
      </c>
    </row>
    <row r="29" spans="1:2" ht="14.4">
      <c r="A29" s="870" t="s">
        <v>1239</v>
      </c>
      <c r="B29" s="951" t="s">
        <v>921</v>
      </c>
    </row>
    <row r="30" spans="1:2" ht="14.4">
      <c r="A30" s="870" t="s">
        <v>1240</v>
      </c>
      <c r="B30" s="951" t="s">
        <v>922</v>
      </c>
    </row>
    <row r="31" spans="1:2" ht="14.4">
      <c r="A31" s="870" t="s">
        <v>1241</v>
      </c>
      <c r="B31" s="951" t="s">
        <v>923</v>
      </c>
    </row>
    <row r="32" spans="1:2" ht="14.4">
      <c r="A32" s="870" t="s">
        <v>1242</v>
      </c>
      <c r="B32" s="951" t="s">
        <v>924</v>
      </c>
    </row>
    <row r="33" spans="1:2" ht="14.4">
      <c r="A33" s="870" t="s">
        <v>1243</v>
      </c>
      <c r="B33" s="951" t="s">
        <v>925</v>
      </c>
    </row>
    <row r="34" spans="1:2" ht="14.4">
      <c r="A34" s="870" t="s">
        <v>1244</v>
      </c>
      <c r="B34" s="951" t="s">
        <v>926</v>
      </c>
    </row>
    <row r="35" spans="1:2" ht="14.4">
      <c r="A35" s="870" t="s">
        <v>1245</v>
      </c>
      <c r="B35" s="951" t="s">
        <v>927</v>
      </c>
    </row>
    <row r="36" spans="1:2" ht="14.4">
      <c r="A36" s="870" t="s">
        <v>1246</v>
      </c>
      <c r="B36" s="951" t="s">
        <v>928</v>
      </c>
    </row>
    <row r="37" spans="1:2" ht="14.4">
      <c r="A37" s="870" t="s">
        <v>1247</v>
      </c>
      <c r="B37" s="951" t="s">
        <v>929</v>
      </c>
    </row>
    <row r="38" spans="1:2" ht="14.4">
      <c r="A38" s="870" t="s">
        <v>1248</v>
      </c>
      <c r="B38" s="951" t="s">
        <v>930</v>
      </c>
    </row>
    <row r="39" spans="1:2" ht="14.4">
      <c r="A39" s="870" t="s">
        <v>1249</v>
      </c>
      <c r="B39" s="951" t="s">
        <v>931</v>
      </c>
    </row>
    <row r="40" spans="1:2" ht="14.4">
      <c r="A40" s="870" t="s">
        <v>1250</v>
      </c>
      <c r="B40" s="951" t="s">
        <v>932</v>
      </c>
    </row>
    <row r="41" spans="1:2" ht="14.4">
      <c r="A41" s="870" t="s">
        <v>1251</v>
      </c>
      <c r="B41" s="951" t="s">
        <v>933</v>
      </c>
    </row>
    <row r="42" spans="1:2" ht="14.4">
      <c r="A42" s="870" t="s">
        <v>1252</v>
      </c>
      <c r="B42" s="951" t="s">
        <v>934</v>
      </c>
    </row>
    <row r="43" spans="1:2" ht="14.4">
      <c r="A43" s="870" t="s">
        <v>1253</v>
      </c>
      <c r="B43" s="951" t="s">
        <v>935</v>
      </c>
    </row>
    <row r="44" spans="1:2" ht="14.4">
      <c r="A44" s="870" t="s">
        <v>1254</v>
      </c>
      <c r="B44" s="951" t="s">
        <v>936</v>
      </c>
    </row>
    <row r="45" spans="1:2" ht="14.4">
      <c r="A45" s="870" t="s">
        <v>1255</v>
      </c>
      <c r="B45" s="951" t="s">
        <v>937</v>
      </c>
    </row>
    <row r="46" spans="1:2" ht="14.4">
      <c r="A46" s="870" t="s">
        <v>1256</v>
      </c>
      <c r="B46" s="951" t="s">
        <v>938</v>
      </c>
    </row>
    <row r="47" spans="1:2" ht="14.4">
      <c r="A47" s="870" t="s">
        <v>1257</v>
      </c>
      <c r="B47" s="951" t="s">
        <v>939</v>
      </c>
    </row>
    <row r="48" spans="1:2" ht="14.4">
      <c r="A48" s="870" t="s">
        <v>1258</v>
      </c>
      <c r="B48" s="951" t="s">
        <v>1259</v>
      </c>
    </row>
    <row r="49" spans="1:2" ht="14.4">
      <c r="A49" s="870" t="s">
        <v>1260</v>
      </c>
      <c r="B49" s="951" t="s">
        <v>940</v>
      </c>
    </row>
    <row r="50" spans="1:2" ht="14.4">
      <c r="A50" s="870" t="s">
        <v>1261</v>
      </c>
      <c r="B50" s="951" t="s">
        <v>941</v>
      </c>
    </row>
    <row r="51" spans="1:2" ht="14.4">
      <c r="A51" s="870" t="s">
        <v>1262</v>
      </c>
      <c r="B51" s="951" t="s">
        <v>1263</v>
      </c>
    </row>
    <row r="52" spans="1:2" ht="14.4">
      <c r="A52" s="870" t="s">
        <v>1264</v>
      </c>
      <c r="B52" s="951" t="s">
        <v>1265</v>
      </c>
    </row>
    <row r="53" spans="1:2" ht="14.4">
      <c r="A53" s="870" t="s">
        <v>1266</v>
      </c>
      <c r="B53" s="951" t="s">
        <v>1208</v>
      </c>
    </row>
    <row r="54" spans="1:2" ht="14.4">
      <c r="A54" s="870" t="s">
        <v>1267</v>
      </c>
      <c r="B54" s="951" t="s">
        <v>1268</v>
      </c>
    </row>
    <row r="55" spans="1:2" ht="14.4">
      <c r="A55" s="870" t="s">
        <v>1269</v>
      </c>
      <c r="B55" s="951" t="s">
        <v>942</v>
      </c>
    </row>
    <row r="56" spans="1:2" ht="14.4">
      <c r="A56" s="870" t="s">
        <v>1270</v>
      </c>
      <c r="B56" s="951" t="s">
        <v>943</v>
      </c>
    </row>
    <row r="57" spans="1:2" ht="14.4">
      <c r="A57" s="870" t="s">
        <v>1271</v>
      </c>
      <c r="B57" s="951" t="s">
        <v>944</v>
      </c>
    </row>
    <row r="58" spans="1:2" ht="14.4">
      <c r="A58" s="870" t="s">
        <v>1272</v>
      </c>
      <c r="B58" s="951" t="s">
        <v>945</v>
      </c>
    </row>
    <row r="59" spans="1:2" ht="14.4">
      <c r="A59" s="870" t="s">
        <v>1273</v>
      </c>
      <c r="B59" s="951" t="s">
        <v>1274</v>
      </c>
    </row>
    <row r="60" spans="1:2" ht="14.4">
      <c r="A60" s="870" t="s">
        <v>1275</v>
      </c>
      <c r="B60" s="951" t="s">
        <v>1276</v>
      </c>
    </row>
    <row r="61" spans="1:2" ht="14.4">
      <c r="A61" s="870" t="s">
        <v>1277</v>
      </c>
      <c r="B61" s="963" t="s">
        <v>1568</v>
      </c>
    </row>
    <row r="62" spans="1:2" ht="14.4">
      <c r="A62" s="870" t="s">
        <v>1278</v>
      </c>
      <c r="B62" s="963" t="s">
        <v>1569</v>
      </c>
    </row>
    <row r="63" spans="1:2" ht="14.4">
      <c r="A63" s="870" t="s">
        <v>1279</v>
      </c>
      <c r="B63" s="963" t="s">
        <v>1570</v>
      </c>
    </row>
    <row r="64" spans="1:2" ht="14.4">
      <c r="A64" s="870" t="s">
        <v>1280</v>
      </c>
      <c r="B64" s="963" t="s">
        <v>1571</v>
      </c>
    </row>
    <row r="65" spans="1:2" ht="14.4">
      <c r="A65" s="870" t="s">
        <v>1281</v>
      </c>
      <c r="B65" s="963" t="s">
        <v>1572</v>
      </c>
    </row>
    <row r="66" spans="1:2" ht="14.4">
      <c r="A66" s="870" t="s">
        <v>1282</v>
      </c>
      <c r="B66" s="963" t="s">
        <v>1573</v>
      </c>
    </row>
    <row r="67" spans="1:2" ht="14.4">
      <c r="A67" s="870" t="s">
        <v>1283</v>
      </c>
      <c r="B67" s="963" t="s">
        <v>1574</v>
      </c>
    </row>
    <row r="68" spans="1:2" ht="14.4">
      <c r="A68" s="870" t="s">
        <v>1284</v>
      </c>
      <c r="B68" s="963" t="s">
        <v>1575</v>
      </c>
    </row>
    <row r="69" spans="1:2" ht="14.4">
      <c r="A69" s="870" t="s">
        <v>1285</v>
      </c>
      <c r="B69" s="963" t="s">
        <v>1576</v>
      </c>
    </row>
    <row r="70" spans="1:2" ht="14.4">
      <c r="A70" s="870" t="s">
        <v>1286</v>
      </c>
      <c r="B70" s="963" t="s">
        <v>1577</v>
      </c>
    </row>
    <row r="71" spans="1:2" ht="14.4">
      <c r="A71" s="870" t="s">
        <v>1287</v>
      </c>
      <c r="B71" s="963" t="s">
        <v>1578</v>
      </c>
    </row>
    <row r="72" spans="1:2" ht="14.4">
      <c r="A72" s="870" t="s">
        <v>1288</v>
      </c>
      <c r="B72" s="963" t="s">
        <v>1579</v>
      </c>
    </row>
    <row r="73" spans="1:2" ht="14.4">
      <c r="A73" s="870" t="s">
        <v>1289</v>
      </c>
      <c r="B73" s="963" t="s">
        <v>1580</v>
      </c>
    </row>
    <row r="74" spans="1:2" ht="14.4">
      <c r="A74" s="870" t="s">
        <v>1290</v>
      </c>
      <c r="B74" s="963" t="s">
        <v>1581</v>
      </c>
    </row>
    <row r="75" spans="1:2" ht="14.4">
      <c r="A75" s="870" t="s">
        <v>1291</v>
      </c>
      <c r="B75" s="963" t="s">
        <v>1582</v>
      </c>
    </row>
    <row r="76" spans="1:2" ht="14.4">
      <c r="A76" s="870" t="s">
        <v>1292</v>
      </c>
      <c r="B76" s="963" t="s">
        <v>1583</v>
      </c>
    </row>
    <row r="77" spans="1:2" ht="14.4">
      <c r="A77" s="870" t="s">
        <v>1293</v>
      </c>
      <c r="B77" s="963" t="s">
        <v>1584</v>
      </c>
    </row>
    <row r="78" spans="1:2" ht="14.4">
      <c r="A78" s="870" t="s">
        <v>1294</v>
      </c>
      <c r="B78" s="963" t="s">
        <v>1585</v>
      </c>
    </row>
    <row r="79" spans="1:2" ht="14.4">
      <c r="A79" s="870" t="s">
        <v>1295</v>
      </c>
      <c r="B79" s="963" t="s">
        <v>1586</v>
      </c>
    </row>
    <row r="80" spans="1:2" ht="14.4">
      <c r="A80" s="870" t="s">
        <v>1296</v>
      </c>
      <c r="B80" s="963" t="s">
        <v>1587</v>
      </c>
    </row>
    <row r="81" spans="1:2" ht="14.4">
      <c r="A81" s="870" t="s">
        <v>1297</v>
      </c>
      <c r="B81" s="963" t="s">
        <v>1588</v>
      </c>
    </row>
    <row r="82" spans="1:2" ht="14.4">
      <c r="A82" s="870" t="s">
        <v>1298</v>
      </c>
      <c r="B82" s="963" t="s">
        <v>1589</v>
      </c>
    </row>
    <row r="83" spans="1:2" ht="14.4">
      <c r="A83" s="870" t="s">
        <v>1299</v>
      </c>
      <c r="B83" s="963" t="s">
        <v>1590</v>
      </c>
    </row>
    <row r="84" spans="1:2" ht="14.4">
      <c r="A84" s="870" t="s">
        <v>1300</v>
      </c>
      <c r="B84" s="963" t="s">
        <v>1591</v>
      </c>
    </row>
    <row r="85" spans="1:2" ht="14.4">
      <c r="A85" s="870" t="s">
        <v>1301</v>
      </c>
      <c r="B85" s="963" t="s">
        <v>1592</v>
      </c>
    </row>
    <row r="86" spans="1:2" ht="14.4">
      <c r="A86" s="870" t="s">
        <v>1302</v>
      </c>
      <c r="B86" s="963" t="s">
        <v>1593</v>
      </c>
    </row>
    <row r="87" spans="1:2" ht="14.4">
      <c r="A87" s="870" t="s">
        <v>1303</v>
      </c>
      <c r="B87" s="963" t="s">
        <v>1594</v>
      </c>
    </row>
    <row r="88" spans="1:2" ht="14.4">
      <c r="A88" s="870" t="s">
        <v>1304</v>
      </c>
      <c r="B88" s="963" t="s">
        <v>1595</v>
      </c>
    </row>
    <row r="89" spans="1:2" ht="14.4">
      <c r="A89" s="870" t="s">
        <v>1305</v>
      </c>
      <c r="B89" s="963" t="s">
        <v>1596</v>
      </c>
    </row>
    <row r="90" spans="1:2" ht="14.4">
      <c r="A90" s="870" t="s">
        <v>1306</v>
      </c>
      <c r="B90" s="963" t="s">
        <v>1597</v>
      </c>
    </row>
    <row r="91" spans="1:2" ht="14.4">
      <c r="A91" s="870" t="s">
        <v>1307</v>
      </c>
      <c r="B91" s="963" t="s">
        <v>1598</v>
      </c>
    </row>
    <row r="92" spans="1:2" ht="14.4">
      <c r="A92" s="870" t="s">
        <v>1308</v>
      </c>
      <c r="B92" s="963" t="s">
        <v>1599</v>
      </c>
    </row>
    <row r="93" spans="1:2" ht="14.4">
      <c r="A93" s="870" t="s">
        <v>1309</v>
      </c>
      <c r="B93" s="963" t="s">
        <v>1600</v>
      </c>
    </row>
    <row r="94" spans="1:2" ht="14.4">
      <c r="A94" s="870" t="s">
        <v>1310</v>
      </c>
      <c r="B94" s="963" t="s">
        <v>1601</v>
      </c>
    </row>
    <row r="95" spans="1:2" ht="14.4">
      <c r="A95" s="870" t="s">
        <v>1311</v>
      </c>
      <c r="B95" s="963" t="s">
        <v>1602</v>
      </c>
    </row>
    <row r="96" spans="1:2" ht="14.4">
      <c r="A96" s="870" t="s">
        <v>1312</v>
      </c>
      <c r="B96" s="963" t="s">
        <v>1603</v>
      </c>
    </row>
    <row r="97" spans="1:2" ht="14.4">
      <c r="A97" s="870" t="s">
        <v>1313</v>
      </c>
      <c r="B97" s="963" t="s">
        <v>1604</v>
      </c>
    </row>
    <row r="98" spans="1:2" ht="14.4">
      <c r="A98" s="870" t="s">
        <v>1314</v>
      </c>
      <c r="B98" s="963" t="s">
        <v>1605</v>
      </c>
    </row>
    <row r="99" spans="1:2" ht="14.4">
      <c r="A99" s="870" t="s">
        <v>1315</v>
      </c>
      <c r="B99" s="963" t="s">
        <v>1606</v>
      </c>
    </row>
    <row r="100" spans="1:2" ht="14.4">
      <c r="A100" s="870" t="s">
        <v>1316</v>
      </c>
      <c r="B100" s="963" t="s">
        <v>1607</v>
      </c>
    </row>
    <row r="101" spans="1:2" ht="14.4">
      <c r="A101" s="870" t="s">
        <v>1317</v>
      </c>
      <c r="B101" s="963" t="s">
        <v>1608</v>
      </c>
    </row>
    <row r="102" spans="1:2" ht="14.4">
      <c r="A102" s="870" t="s">
        <v>1318</v>
      </c>
      <c r="B102" s="963" t="s">
        <v>1609</v>
      </c>
    </row>
    <row r="103" spans="1:2" ht="14.4">
      <c r="A103" s="870" t="s">
        <v>1319</v>
      </c>
      <c r="B103" s="963" t="s">
        <v>1610</v>
      </c>
    </row>
    <row r="104" spans="1:2" ht="14.4">
      <c r="A104" s="870" t="s">
        <v>1320</v>
      </c>
      <c r="B104" s="963" t="s">
        <v>1611</v>
      </c>
    </row>
    <row r="105" spans="1:2" ht="14.4">
      <c r="A105" s="870" t="s">
        <v>1321</v>
      </c>
      <c r="B105" s="963" t="s">
        <v>1612</v>
      </c>
    </row>
    <row r="106" spans="1:2" ht="14.4">
      <c r="A106" s="870" t="s">
        <v>1322</v>
      </c>
      <c r="B106" s="963" t="s">
        <v>1613</v>
      </c>
    </row>
    <row r="107" spans="1:2" ht="14.4">
      <c r="A107" s="870" t="s">
        <v>1323</v>
      </c>
      <c r="B107" s="963" t="s">
        <v>1614</v>
      </c>
    </row>
    <row r="108" spans="1:2" ht="14.4">
      <c r="A108" s="870" t="s">
        <v>1324</v>
      </c>
      <c r="B108" s="963" t="s">
        <v>1615</v>
      </c>
    </row>
    <row r="109" spans="1:2" ht="14.4">
      <c r="A109" s="870" t="s">
        <v>1325</v>
      </c>
      <c r="B109" s="963" t="s">
        <v>1616</v>
      </c>
    </row>
    <row r="110" spans="1:2" ht="14.4">
      <c r="A110" s="870" t="s">
        <v>1326</v>
      </c>
      <c r="B110" s="963" t="s">
        <v>1617</v>
      </c>
    </row>
    <row r="111" spans="1:2" ht="14.4">
      <c r="A111" s="870" t="s">
        <v>1327</v>
      </c>
      <c r="B111" s="963" t="s">
        <v>1618</v>
      </c>
    </row>
    <row r="112" spans="1:2" ht="14.4">
      <c r="A112" s="870" t="s">
        <v>1328</v>
      </c>
      <c r="B112" s="963" t="s">
        <v>1619</v>
      </c>
    </row>
    <row r="113" spans="1:2" ht="14.4">
      <c r="A113" s="870" t="s">
        <v>1329</v>
      </c>
      <c r="B113" s="963" t="s">
        <v>1620</v>
      </c>
    </row>
    <row r="114" spans="1:2" ht="14.4">
      <c r="A114" s="870" t="s">
        <v>1330</v>
      </c>
      <c r="B114" s="963" t="s">
        <v>1621</v>
      </c>
    </row>
    <row r="115" spans="1:2" ht="14.4">
      <c r="A115" s="870" t="s">
        <v>1331</v>
      </c>
      <c r="B115" s="963" t="s">
        <v>1622</v>
      </c>
    </row>
    <row r="116" spans="1:2" ht="14.4">
      <c r="A116" s="870" t="s">
        <v>1332</v>
      </c>
      <c r="B116" s="963" t="s">
        <v>1623</v>
      </c>
    </row>
    <row r="117" spans="1:2" ht="14.4">
      <c r="A117" s="870" t="s">
        <v>1333</v>
      </c>
      <c r="B117" s="963" t="s">
        <v>1624</v>
      </c>
    </row>
    <row r="118" spans="1:2" ht="14.4">
      <c r="A118" s="870" t="s">
        <v>1334</v>
      </c>
      <c r="B118" s="963" t="s">
        <v>1625</v>
      </c>
    </row>
    <row r="119" spans="1:2" ht="14.4">
      <c r="A119" s="870" t="s">
        <v>1335</v>
      </c>
      <c r="B119" s="963" t="s">
        <v>1626</v>
      </c>
    </row>
    <row r="120" spans="1:2" ht="14.4">
      <c r="A120" s="870" t="s">
        <v>1336</v>
      </c>
      <c r="B120" s="963" t="s">
        <v>1627</v>
      </c>
    </row>
    <row r="121" spans="1:2" ht="14.4">
      <c r="A121" s="870" t="s">
        <v>1337</v>
      </c>
      <c r="B121" s="963" t="s">
        <v>1628</v>
      </c>
    </row>
    <row r="122" spans="1:2" ht="14.4">
      <c r="A122" s="870" t="s">
        <v>1338</v>
      </c>
      <c r="B122" s="963" t="s">
        <v>1629</v>
      </c>
    </row>
    <row r="123" spans="1:2" ht="14.4">
      <c r="A123" s="870" t="s">
        <v>1339</v>
      </c>
      <c r="B123" s="963" t="s">
        <v>1630</v>
      </c>
    </row>
    <row r="124" spans="1:2" ht="14.4">
      <c r="A124" s="870" t="s">
        <v>1340</v>
      </c>
      <c r="B124" s="963" t="s">
        <v>1631</v>
      </c>
    </row>
    <row r="125" spans="1:2" ht="14.4">
      <c r="A125" s="870" t="s">
        <v>1341</v>
      </c>
      <c r="B125" s="963" t="s">
        <v>1632</v>
      </c>
    </row>
    <row r="126" spans="1:2" ht="14.4">
      <c r="A126" s="870" t="s">
        <v>1342</v>
      </c>
      <c r="B126" s="963" t="s">
        <v>1633</v>
      </c>
    </row>
    <row r="127" spans="1:2" ht="14.4">
      <c r="A127" s="870" t="s">
        <v>1343</v>
      </c>
      <c r="B127" s="963" t="s">
        <v>1634</v>
      </c>
    </row>
    <row r="128" spans="1:2" ht="14.4">
      <c r="A128" s="870" t="s">
        <v>1344</v>
      </c>
      <c r="B128" s="963" t="s">
        <v>1635</v>
      </c>
    </row>
    <row r="129" spans="1:2" ht="14.4">
      <c r="A129" s="870" t="s">
        <v>1345</v>
      </c>
      <c r="B129" s="963" t="s">
        <v>1636</v>
      </c>
    </row>
    <row r="130" spans="1:2" ht="14.4">
      <c r="A130" s="870" t="s">
        <v>1346</v>
      </c>
      <c r="B130" s="963" t="s">
        <v>1637</v>
      </c>
    </row>
    <row r="131" spans="1:2" ht="14.4">
      <c r="A131" s="870" t="s">
        <v>1347</v>
      </c>
      <c r="B131" s="963" t="s">
        <v>1638</v>
      </c>
    </row>
    <row r="132" spans="1:2" ht="14.4">
      <c r="A132" s="870" t="s">
        <v>1348</v>
      </c>
      <c r="B132" s="963" t="s">
        <v>1639</v>
      </c>
    </row>
    <row r="133" spans="1:2" ht="14.4">
      <c r="A133" s="870" t="s">
        <v>1349</v>
      </c>
      <c r="B133" s="963" t="s">
        <v>1640</v>
      </c>
    </row>
    <row r="134" spans="1:2" ht="14.4">
      <c r="A134" s="870" t="s">
        <v>1350</v>
      </c>
      <c r="B134" s="963" t="s">
        <v>1641</v>
      </c>
    </row>
    <row r="135" spans="1:2" ht="14.4">
      <c r="A135" s="870" t="s">
        <v>1351</v>
      </c>
      <c r="B135" s="963" t="s">
        <v>1642</v>
      </c>
    </row>
    <row r="136" spans="1:2" ht="14.4">
      <c r="A136" s="870" t="s">
        <v>1352</v>
      </c>
      <c r="B136" s="963" t="s">
        <v>1643</v>
      </c>
    </row>
    <row r="137" spans="1:2" ht="14.4">
      <c r="A137" s="870" t="s">
        <v>1353</v>
      </c>
      <c r="B137" s="963" t="s">
        <v>1644</v>
      </c>
    </row>
    <row r="138" spans="1:2" ht="14.4">
      <c r="A138" s="870" t="s">
        <v>1354</v>
      </c>
      <c r="B138" s="963" t="s">
        <v>1645</v>
      </c>
    </row>
    <row r="139" spans="1:2" ht="14.4">
      <c r="A139" s="870" t="s">
        <v>1355</v>
      </c>
      <c r="B139" s="963" t="s">
        <v>1646</v>
      </c>
    </row>
    <row r="140" spans="1:2" ht="14.4">
      <c r="A140" s="870" t="s">
        <v>1356</v>
      </c>
      <c r="B140" s="963" t="s">
        <v>1647</v>
      </c>
    </row>
    <row r="141" spans="1:2" ht="14.4">
      <c r="A141" s="870" t="s">
        <v>1357</v>
      </c>
      <c r="B141" s="963" t="s">
        <v>1648</v>
      </c>
    </row>
    <row r="142" spans="1:2" ht="14.4">
      <c r="A142" s="870" t="s">
        <v>1358</v>
      </c>
      <c r="B142" s="963" t="s">
        <v>1649</v>
      </c>
    </row>
    <row r="143" spans="1:2" ht="14.4">
      <c r="A143" s="870" t="s">
        <v>1359</v>
      </c>
      <c r="B143" s="963" t="s">
        <v>1650</v>
      </c>
    </row>
    <row r="144" spans="1:2" ht="14.4">
      <c r="A144" s="870" t="s">
        <v>1360</v>
      </c>
      <c r="B144" s="963" t="s">
        <v>1651</v>
      </c>
    </row>
    <row r="145" spans="1:2" ht="14.4">
      <c r="A145" s="870" t="s">
        <v>1361</v>
      </c>
      <c r="B145" s="963" t="s">
        <v>1652</v>
      </c>
    </row>
    <row r="146" spans="1:2" ht="14.4">
      <c r="A146" s="870" t="s">
        <v>1362</v>
      </c>
      <c r="B146" s="963" t="s">
        <v>1653</v>
      </c>
    </row>
    <row r="147" spans="1:2" ht="14.4">
      <c r="A147" s="870" t="s">
        <v>1363</v>
      </c>
      <c r="B147" s="963" t="s">
        <v>1654</v>
      </c>
    </row>
    <row r="148" spans="1:2" ht="14.4">
      <c r="A148" s="870" t="s">
        <v>1364</v>
      </c>
      <c r="B148" s="963" t="s">
        <v>1655</v>
      </c>
    </row>
    <row r="149" spans="1:2" ht="14.4">
      <c r="A149" s="870" t="s">
        <v>1365</v>
      </c>
      <c r="B149" s="963" t="s">
        <v>1656</v>
      </c>
    </row>
    <row r="150" spans="1:2" ht="14.4">
      <c r="A150" s="870" t="s">
        <v>1366</v>
      </c>
      <c r="B150" s="963" t="s">
        <v>1657</v>
      </c>
    </row>
    <row r="151" spans="1:2" ht="14.4">
      <c r="A151" s="870" t="s">
        <v>1367</v>
      </c>
      <c r="B151" s="963" t="s">
        <v>1658</v>
      </c>
    </row>
    <row r="152" spans="1:2" ht="14.4">
      <c r="A152" s="870" t="s">
        <v>1368</v>
      </c>
      <c r="B152" s="963" t="s">
        <v>1659</v>
      </c>
    </row>
    <row r="153" spans="1:2" ht="14.4">
      <c r="A153" s="870" t="s">
        <v>1369</v>
      </c>
      <c r="B153" s="963" t="s">
        <v>1660</v>
      </c>
    </row>
    <row r="154" spans="1:2" ht="14.4">
      <c r="A154" s="870" t="s">
        <v>1370</v>
      </c>
      <c r="B154" s="963" t="s">
        <v>1661</v>
      </c>
    </row>
    <row r="155" spans="1:2" ht="14.4">
      <c r="A155" s="870" t="s">
        <v>1371</v>
      </c>
      <c r="B155" s="963" t="s">
        <v>1662</v>
      </c>
    </row>
    <row r="156" spans="1:2" ht="14.4">
      <c r="A156" s="870" t="s">
        <v>1372</v>
      </c>
      <c r="B156" s="963" t="s">
        <v>1663</v>
      </c>
    </row>
    <row r="157" spans="1:2" ht="14.4">
      <c r="A157" s="870" t="s">
        <v>1373</v>
      </c>
      <c r="B157" s="963" t="s">
        <v>1664</v>
      </c>
    </row>
    <row r="158" spans="1:2" ht="14.4">
      <c r="A158" s="870" t="s">
        <v>1374</v>
      </c>
      <c r="B158" s="963" t="s">
        <v>1665</v>
      </c>
    </row>
    <row r="159" spans="1:2" ht="14.4">
      <c r="A159" s="870" t="s">
        <v>1375</v>
      </c>
      <c r="B159" s="963" t="s">
        <v>1666</v>
      </c>
    </row>
    <row r="160" spans="1:2" ht="14.4">
      <c r="A160" s="870" t="s">
        <v>1376</v>
      </c>
      <c r="B160" s="963" t="s">
        <v>1667</v>
      </c>
    </row>
    <row r="161" spans="1:2" ht="14.4">
      <c r="A161" s="870" t="s">
        <v>1377</v>
      </c>
      <c r="B161" s="963" t="s">
        <v>1668</v>
      </c>
    </row>
    <row r="162" spans="1:2" ht="14.4">
      <c r="A162" s="870" t="s">
        <v>1378</v>
      </c>
      <c r="B162" s="963" t="s">
        <v>1669</v>
      </c>
    </row>
    <row r="163" spans="1:2" ht="14.4">
      <c r="A163" s="870" t="s">
        <v>1379</v>
      </c>
      <c r="B163" s="963" t="s">
        <v>1670</v>
      </c>
    </row>
    <row r="164" spans="1:2" ht="14.4">
      <c r="A164" s="870" t="s">
        <v>1380</v>
      </c>
      <c r="B164" s="963" t="s">
        <v>1671</v>
      </c>
    </row>
    <row r="165" spans="1:2" ht="14.4">
      <c r="A165" s="870" t="s">
        <v>1381</v>
      </c>
      <c r="B165" s="963" t="s">
        <v>1672</v>
      </c>
    </row>
    <row r="166" spans="1:2" ht="14.4">
      <c r="A166" s="870" t="s">
        <v>1382</v>
      </c>
      <c r="B166" s="963" t="s">
        <v>1673</v>
      </c>
    </row>
    <row r="167" spans="1:2" ht="14.4">
      <c r="A167" s="870" t="s">
        <v>1383</v>
      </c>
      <c r="B167" s="963" t="s">
        <v>1674</v>
      </c>
    </row>
    <row r="168" spans="1:2" ht="14.4">
      <c r="A168" s="870" t="s">
        <v>1384</v>
      </c>
      <c r="B168" s="963" t="s">
        <v>1675</v>
      </c>
    </row>
    <row r="169" spans="1:2" ht="14.4">
      <c r="A169" s="870" t="s">
        <v>1385</v>
      </c>
      <c r="B169" s="963" t="s">
        <v>1676</v>
      </c>
    </row>
    <row r="170" spans="1:2" ht="14.4">
      <c r="A170" s="870" t="s">
        <v>1386</v>
      </c>
      <c r="B170" s="963" t="s">
        <v>1677</v>
      </c>
    </row>
    <row r="171" spans="1:2" ht="14.4">
      <c r="A171" s="870" t="s">
        <v>1387</v>
      </c>
      <c r="B171" s="963" t="s">
        <v>1678</v>
      </c>
    </row>
    <row r="172" spans="1:2" ht="14.4">
      <c r="A172" s="870" t="s">
        <v>1388</v>
      </c>
      <c r="B172" s="963" t="s">
        <v>1679</v>
      </c>
    </row>
    <row r="173" spans="1:2" ht="14.4">
      <c r="A173" s="870" t="s">
        <v>1389</v>
      </c>
      <c r="B173" s="963" t="s">
        <v>1680</v>
      </c>
    </row>
    <row r="174" spans="1:2" ht="14.4">
      <c r="A174" s="870" t="s">
        <v>1390</v>
      </c>
      <c r="B174" s="963" t="s">
        <v>1681</v>
      </c>
    </row>
    <row r="175" spans="1:2" ht="14.4">
      <c r="A175" s="870" t="s">
        <v>1391</v>
      </c>
      <c r="B175" s="963" t="s">
        <v>1682</v>
      </c>
    </row>
    <row r="176" spans="1:2" ht="14.4">
      <c r="A176" s="870" t="s">
        <v>1392</v>
      </c>
      <c r="B176" s="963" t="s">
        <v>1683</v>
      </c>
    </row>
    <row r="177" spans="1:2" ht="14.4">
      <c r="A177" s="870" t="s">
        <v>1393</v>
      </c>
      <c r="B177" s="963" t="s">
        <v>1684</v>
      </c>
    </row>
    <row r="178" spans="1:2" ht="14.4">
      <c r="A178" s="870" t="s">
        <v>1394</v>
      </c>
      <c r="B178" s="963" t="s">
        <v>1685</v>
      </c>
    </row>
    <row r="179" spans="1:2" ht="14.4">
      <c r="A179" s="870" t="s">
        <v>1395</v>
      </c>
      <c r="B179" s="963" t="s">
        <v>1686</v>
      </c>
    </row>
    <row r="180" spans="1:2" ht="14.4">
      <c r="A180" s="870" t="s">
        <v>1396</v>
      </c>
      <c r="B180" s="963" t="s">
        <v>1687</v>
      </c>
    </row>
    <row r="181" spans="1:2" ht="14.4">
      <c r="A181" s="870" t="s">
        <v>1397</v>
      </c>
      <c r="B181" s="963" t="s">
        <v>1688</v>
      </c>
    </row>
    <row r="182" spans="1:2" ht="14.4">
      <c r="A182" s="870" t="s">
        <v>1398</v>
      </c>
      <c r="B182" s="963" t="s">
        <v>1689</v>
      </c>
    </row>
    <row r="183" spans="1:2" ht="14.4">
      <c r="A183" s="870" t="s">
        <v>1399</v>
      </c>
      <c r="B183" s="963" t="s">
        <v>1690</v>
      </c>
    </row>
    <row r="184" spans="1:2" ht="14.4">
      <c r="A184" s="870" t="s">
        <v>1400</v>
      </c>
      <c r="B184" s="963" t="s">
        <v>1691</v>
      </c>
    </row>
    <row r="185" spans="1:2" ht="14.4">
      <c r="A185" s="870" t="s">
        <v>1401</v>
      </c>
      <c r="B185" s="963" t="s">
        <v>1692</v>
      </c>
    </row>
    <row r="186" spans="1:2" ht="14.4">
      <c r="A186" s="870" t="s">
        <v>1402</v>
      </c>
      <c r="B186" s="963" t="s">
        <v>1693</v>
      </c>
    </row>
    <row r="187" spans="1:2" ht="14.4">
      <c r="A187" s="870" t="s">
        <v>1403</v>
      </c>
      <c r="B187" s="963" t="s">
        <v>1694</v>
      </c>
    </row>
    <row r="188" spans="1:2" ht="14.4">
      <c r="A188" s="870" t="s">
        <v>1404</v>
      </c>
      <c r="B188" s="963" t="s">
        <v>1695</v>
      </c>
    </row>
    <row r="189" spans="1:2" ht="14.4">
      <c r="A189" s="870" t="s">
        <v>1405</v>
      </c>
      <c r="B189" s="963" t="s">
        <v>1696</v>
      </c>
    </row>
    <row r="190" spans="1:2" ht="14.4">
      <c r="A190" s="870" t="s">
        <v>1406</v>
      </c>
      <c r="B190" s="963" t="s">
        <v>1697</v>
      </c>
    </row>
    <row r="191" spans="1:2" ht="14.4">
      <c r="A191" s="870" t="s">
        <v>1407</v>
      </c>
      <c r="B191" s="963" t="s">
        <v>1698</v>
      </c>
    </row>
    <row r="192" spans="1:2" ht="14.4">
      <c r="A192" s="870" t="s">
        <v>1408</v>
      </c>
      <c r="B192" s="963" t="s">
        <v>1699</v>
      </c>
    </row>
    <row r="193" spans="1:2" ht="14.4">
      <c r="A193" s="870" t="s">
        <v>1409</v>
      </c>
      <c r="B193" s="963" t="s">
        <v>1700</v>
      </c>
    </row>
    <row r="194" spans="1:2" ht="14.4">
      <c r="A194" s="870" t="s">
        <v>1410</v>
      </c>
      <c r="B194" s="963" t="s">
        <v>1701</v>
      </c>
    </row>
    <row r="195" spans="1:2" ht="14.4">
      <c r="A195" s="870" t="s">
        <v>1411</v>
      </c>
      <c r="B195" s="963" t="s">
        <v>1702</v>
      </c>
    </row>
    <row r="196" spans="1:2" ht="14.4">
      <c r="A196" s="870" t="s">
        <v>1412</v>
      </c>
      <c r="B196" s="963" t="s">
        <v>1703</v>
      </c>
    </row>
    <row r="197" spans="1:2" ht="14.4">
      <c r="A197" s="870" t="s">
        <v>1413</v>
      </c>
      <c r="B197" s="963" t="s">
        <v>1704</v>
      </c>
    </row>
    <row r="198" spans="1:2" ht="14.4">
      <c r="A198" s="870" t="s">
        <v>1414</v>
      </c>
      <c r="B198" s="963" t="s">
        <v>1705</v>
      </c>
    </row>
    <row r="199" spans="1:2" ht="14.4">
      <c r="A199" s="870" t="s">
        <v>1415</v>
      </c>
      <c r="B199" s="963" t="s">
        <v>1706</v>
      </c>
    </row>
    <row r="200" spans="1:2" ht="14.4">
      <c r="A200" s="870" t="s">
        <v>1416</v>
      </c>
      <c r="B200" s="963" t="s">
        <v>1707</v>
      </c>
    </row>
    <row r="201" spans="1:2" ht="14.4">
      <c r="A201" s="870" t="s">
        <v>1417</v>
      </c>
      <c r="B201" s="963" t="s">
        <v>1708</v>
      </c>
    </row>
    <row r="202" spans="1:2" ht="14.4">
      <c r="A202" s="870" t="s">
        <v>1418</v>
      </c>
      <c r="B202" s="963" t="s">
        <v>1709</v>
      </c>
    </row>
    <row r="203" spans="1:2" ht="14.4">
      <c r="A203" s="870" t="s">
        <v>1419</v>
      </c>
      <c r="B203" s="963" t="s">
        <v>1710</v>
      </c>
    </row>
    <row r="204" spans="1:2" ht="14.4">
      <c r="A204" s="870" t="s">
        <v>1420</v>
      </c>
      <c r="B204" s="963" t="s">
        <v>1711</v>
      </c>
    </row>
    <row r="205" spans="1:2" ht="14.4">
      <c r="A205" s="870" t="s">
        <v>1421</v>
      </c>
      <c r="B205" s="963" t="s">
        <v>1712</v>
      </c>
    </row>
    <row r="206" spans="1:2" ht="14.4">
      <c r="A206" s="870" t="s">
        <v>1422</v>
      </c>
      <c r="B206" s="963" t="s">
        <v>1713</v>
      </c>
    </row>
    <row r="207" spans="1:2" ht="14.4">
      <c r="A207" s="870" t="s">
        <v>1423</v>
      </c>
      <c r="B207" s="963" t="s">
        <v>1714</v>
      </c>
    </row>
    <row r="208" spans="1:2" ht="14.4">
      <c r="A208" s="870" t="s">
        <v>1424</v>
      </c>
      <c r="B208" s="963" t="s">
        <v>1715</v>
      </c>
    </row>
    <row r="209" spans="1:2" ht="14.4">
      <c r="A209" s="870" t="s">
        <v>1425</v>
      </c>
      <c r="B209" s="963" t="s">
        <v>1716</v>
      </c>
    </row>
    <row r="210" spans="1:2" ht="14.4">
      <c r="A210" s="870" t="s">
        <v>1426</v>
      </c>
      <c r="B210" s="963" t="s">
        <v>1717</v>
      </c>
    </row>
    <row r="211" spans="1:2" ht="14.4">
      <c r="A211" s="870" t="s">
        <v>1427</v>
      </c>
      <c r="B211" s="963" t="s">
        <v>1718</v>
      </c>
    </row>
    <row r="212" spans="1:2" ht="14.4">
      <c r="A212" s="870" t="s">
        <v>1428</v>
      </c>
      <c r="B212" s="963" t="s">
        <v>1719</v>
      </c>
    </row>
    <row r="213" spans="1:2" ht="14.4">
      <c r="A213" s="870" t="s">
        <v>1429</v>
      </c>
      <c r="B213" s="963" t="s">
        <v>1720</v>
      </c>
    </row>
    <row r="214" spans="1:2" ht="14.4">
      <c r="A214" s="870" t="s">
        <v>1430</v>
      </c>
      <c r="B214" s="963" t="s">
        <v>1721</v>
      </c>
    </row>
    <row r="215" spans="1:2" ht="14.4">
      <c r="A215" s="870" t="s">
        <v>1431</v>
      </c>
      <c r="B215" s="963" t="s">
        <v>1722</v>
      </c>
    </row>
    <row r="216" spans="1:2" ht="14.4">
      <c r="A216" s="870" t="s">
        <v>1432</v>
      </c>
      <c r="B216" s="963" t="s">
        <v>1723</v>
      </c>
    </row>
    <row r="217" spans="1:2" ht="14.4">
      <c r="A217" s="870" t="s">
        <v>1433</v>
      </c>
      <c r="B217" s="963" t="s">
        <v>1724</v>
      </c>
    </row>
    <row r="218" spans="1:2" ht="14.4">
      <c r="A218" s="870" t="s">
        <v>1434</v>
      </c>
      <c r="B218" s="963" t="s">
        <v>1725</v>
      </c>
    </row>
    <row r="219" spans="1:2" ht="14.4">
      <c r="A219" s="870" t="s">
        <v>1435</v>
      </c>
      <c r="B219" s="963" t="s">
        <v>1726</v>
      </c>
    </row>
    <row r="220" spans="1:2" ht="14.4">
      <c r="A220" s="870" t="s">
        <v>1436</v>
      </c>
      <c r="B220" s="963" t="s">
        <v>1727</v>
      </c>
    </row>
    <row r="221" spans="1:2" ht="14.4">
      <c r="A221" s="870" t="s">
        <v>1437</v>
      </c>
      <c r="B221" s="963" t="s">
        <v>1728</v>
      </c>
    </row>
    <row r="222" spans="1:2" ht="14.4">
      <c r="A222" s="870" t="s">
        <v>1438</v>
      </c>
      <c r="B222" s="963" t="s">
        <v>1729</v>
      </c>
    </row>
    <row r="223" spans="1:2" ht="14.4">
      <c r="A223" s="870" t="s">
        <v>1439</v>
      </c>
      <c r="B223" s="963" t="s">
        <v>1730</v>
      </c>
    </row>
    <row r="224" spans="1:2" ht="14.4">
      <c r="A224" s="870" t="s">
        <v>1440</v>
      </c>
      <c r="B224" s="963" t="s">
        <v>1731</v>
      </c>
    </row>
    <row r="225" spans="1:2" ht="14.4">
      <c r="A225" s="870" t="s">
        <v>1441</v>
      </c>
      <c r="B225" s="963" t="s">
        <v>1732</v>
      </c>
    </row>
    <row r="226" spans="1:2" ht="14.4">
      <c r="A226" s="870" t="s">
        <v>1442</v>
      </c>
      <c r="B226" s="963" t="s">
        <v>1733</v>
      </c>
    </row>
    <row r="227" spans="1:2" ht="14.4">
      <c r="A227" s="870" t="s">
        <v>1443</v>
      </c>
      <c r="B227" s="963" t="s">
        <v>1734</v>
      </c>
    </row>
    <row r="228" spans="1:2" ht="14.4">
      <c r="A228" s="870" t="s">
        <v>1444</v>
      </c>
      <c r="B228" s="963" t="s">
        <v>1735</v>
      </c>
    </row>
    <row r="229" spans="1:2" ht="14.4">
      <c r="A229" s="870" t="s">
        <v>1445</v>
      </c>
      <c r="B229" s="963" t="s">
        <v>1736</v>
      </c>
    </row>
    <row r="230" spans="1:2" ht="14.4">
      <c r="A230" s="870" t="s">
        <v>1446</v>
      </c>
      <c r="B230" s="963" t="s">
        <v>1737</v>
      </c>
    </row>
    <row r="231" spans="1:2" ht="14.4">
      <c r="A231" s="870" t="s">
        <v>1447</v>
      </c>
      <c r="B231" s="951" t="s">
        <v>946</v>
      </c>
    </row>
    <row r="232" spans="1:2" ht="14.4">
      <c r="A232" s="870" t="s">
        <v>1448</v>
      </c>
      <c r="B232" s="951" t="s">
        <v>947</v>
      </c>
    </row>
    <row r="233" spans="1:2" ht="14.4">
      <c r="A233" s="870" t="s">
        <v>1449</v>
      </c>
      <c r="B233" s="951" t="s">
        <v>948</v>
      </c>
    </row>
    <row r="234" spans="1:2" ht="14.4">
      <c r="A234" s="870" t="s">
        <v>1450</v>
      </c>
      <c r="B234" s="951" t="s">
        <v>949</v>
      </c>
    </row>
    <row r="235" spans="1:2" ht="14.4">
      <c r="A235" s="870" t="s">
        <v>1451</v>
      </c>
      <c r="B235" s="951" t="s">
        <v>950</v>
      </c>
    </row>
    <row r="236" spans="1:2" ht="14.4">
      <c r="A236" s="870" t="s">
        <v>1452</v>
      </c>
      <c r="B236" s="951" t="s">
        <v>951</v>
      </c>
    </row>
    <row r="237" spans="1:2" ht="14.4">
      <c r="A237" s="870" t="s">
        <v>1453</v>
      </c>
      <c r="B237" s="951" t="s">
        <v>952</v>
      </c>
    </row>
    <row r="238" spans="1:2" ht="14.4">
      <c r="A238" s="870" t="s">
        <v>1454</v>
      </c>
      <c r="B238" s="951" t="s">
        <v>953</v>
      </c>
    </row>
    <row r="239" spans="1:2" ht="14.4">
      <c r="A239" s="870" t="s">
        <v>1455</v>
      </c>
      <c r="B239" s="951" t="s">
        <v>954</v>
      </c>
    </row>
    <row r="240" spans="1:2" ht="14.4">
      <c r="A240" s="870" t="s">
        <v>1456</v>
      </c>
      <c r="B240" s="951" t="s">
        <v>955</v>
      </c>
    </row>
    <row r="241" spans="1:2" ht="14.4">
      <c r="A241" s="870" t="s">
        <v>1457</v>
      </c>
      <c r="B241" s="951" t="s">
        <v>956</v>
      </c>
    </row>
    <row r="242" spans="1:2" ht="14.4">
      <c r="A242" s="870" t="s">
        <v>1458</v>
      </c>
      <c r="B242" s="951" t="s">
        <v>957</v>
      </c>
    </row>
    <row r="243" spans="1:2" ht="14.4">
      <c r="A243" s="870" t="s">
        <v>1459</v>
      </c>
      <c r="B243" s="951" t="s">
        <v>958</v>
      </c>
    </row>
    <row r="244" spans="1:2" ht="14.4">
      <c r="A244" s="870" t="s">
        <v>1460</v>
      </c>
      <c r="B244" s="951" t="s">
        <v>959</v>
      </c>
    </row>
    <row r="245" spans="1:2" ht="14.4">
      <c r="A245" s="870" t="s">
        <v>1461</v>
      </c>
      <c r="B245" s="951" t="s">
        <v>960</v>
      </c>
    </row>
    <row r="246" spans="1:2" ht="14.4">
      <c r="A246" s="870" t="s">
        <v>1462</v>
      </c>
      <c r="B246" s="951" t="s">
        <v>961</v>
      </c>
    </row>
    <row r="247" spans="1:2" ht="14.4">
      <c r="A247" s="870" t="s">
        <v>1463</v>
      </c>
      <c r="B247" s="951" t="s">
        <v>962</v>
      </c>
    </row>
    <row r="248" spans="1:2" ht="14.4">
      <c r="A248" s="870" t="s">
        <v>1464</v>
      </c>
      <c r="B248" s="951" t="s">
        <v>963</v>
      </c>
    </row>
    <row r="249" spans="1:2" ht="14.4">
      <c r="A249" s="870" t="s">
        <v>1465</v>
      </c>
      <c r="B249" s="951" t="s">
        <v>964</v>
      </c>
    </row>
    <row r="250" spans="1:2" ht="14.4">
      <c r="A250" s="870" t="s">
        <v>1466</v>
      </c>
      <c r="B250" s="951" t="s">
        <v>965</v>
      </c>
    </row>
    <row r="251" spans="1:2" ht="14.4">
      <c r="A251" s="870" t="s">
        <v>1467</v>
      </c>
      <c r="B251" s="951" t="s">
        <v>966</v>
      </c>
    </row>
    <row r="252" spans="1:2" ht="14.4">
      <c r="A252" s="870" t="s">
        <v>1468</v>
      </c>
      <c r="B252" s="951" t="s">
        <v>967</v>
      </c>
    </row>
    <row r="253" spans="1:2" ht="14.4">
      <c r="A253" s="870" t="s">
        <v>1469</v>
      </c>
      <c r="B253" s="951" t="s">
        <v>968</v>
      </c>
    </row>
    <row r="254" spans="1:2" ht="14.4">
      <c r="A254" s="870" t="s">
        <v>1470</v>
      </c>
      <c r="B254" s="951" t="s">
        <v>969</v>
      </c>
    </row>
    <row r="255" spans="1:2" ht="14.4">
      <c r="A255" s="870" t="s">
        <v>1471</v>
      </c>
      <c r="B255" s="951" t="s">
        <v>970</v>
      </c>
    </row>
    <row r="256" spans="1:2" ht="14.4">
      <c r="A256" s="870" t="s">
        <v>1472</v>
      </c>
      <c r="B256" s="951" t="s">
        <v>971</v>
      </c>
    </row>
    <row r="257" spans="1:2" ht="14.4">
      <c r="A257" s="870" t="s">
        <v>1473</v>
      </c>
      <c r="B257" s="951" t="s">
        <v>972</v>
      </c>
    </row>
    <row r="258" spans="1:2" ht="14.4">
      <c r="A258" s="870" t="s">
        <v>1474</v>
      </c>
      <c r="B258" s="951" t="s">
        <v>973</v>
      </c>
    </row>
    <row r="259" spans="1:2" ht="14.4">
      <c r="A259" s="870" t="s">
        <v>1475</v>
      </c>
      <c r="B259" s="951" t="s">
        <v>974</v>
      </c>
    </row>
    <row r="260" spans="1:2" ht="14.4">
      <c r="A260" s="870" t="s">
        <v>1476</v>
      </c>
      <c r="B260" s="951" t="s">
        <v>975</v>
      </c>
    </row>
    <row r="261" spans="1:2" ht="14.4">
      <c r="A261" s="870" t="s">
        <v>1477</v>
      </c>
      <c r="B261" s="951" t="s">
        <v>976</v>
      </c>
    </row>
    <row r="262" spans="1:2" ht="14.4">
      <c r="A262" s="870" t="s">
        <v>1478</v>
      </c>
      <c r="B262" s="951" t="s">
        <v>1059</v>
      </c>
    </row>
    <row r="263" spans="1:2" ht="14.4">
      <c r="A263" s="870" t="s">
        <v>1479</v>
      </c>
      <c r="B263" s="951" t="s">
        <v>1480</v>
      </c>
    </row>
    <row r="264" spans="1:2" ht="14.4">
      <c r="A264" s="870" t="s">
        <v>1481</v>
      </c>
      <c r="B264" s="951" t="s">
        <v>1482</v>
      </c>
    </row>
    <row r="265" spans="1:2" ht="14.4">
      <c r="A265" s="870" t="s">
        <v>1483</v>
      </c>
      <c r="B265" s="951" t="s">
        <v>1484</v>
      </c>
    </row>
    <row r="266" spans="1:2" ht="14.4">
      <c r="A266" s="870" t="s">
        <v>1485</v>
      </c>
      <c r="B266" s="951" t="s">
        <v>977</v>
      </c>
    </row>
    <row r="267" spans="1:2" ht="14.4">
      <c r="A267" s="870" t="s">
        <v>1486</v>
      </c>
      <c r="B267" s="951" t="s">
        <v>978</v>
      </c>
    </row>
    <row r="268" spans="1:2" ht="14.4">
      <c r="A268" s="870" t="s">
        <v>1487</v>
      </c>
      <c r="B268" s="951" t="s">
        <v>979</v>
      </c>
    </row>
    <row r="269" spans="1:2" ht="14.4">
      <c r="A269" s="870" t="s">
        <v>1488</v>
      </c>
      <c r="B269" s="951" t="s">
        <v>980</v>
      </c>
    </row>
    <row r="270" spans="1:2" ht="14.4">
      <c r="A270" s="870" t="s">
        <v>1489</v>
      </c>
      <c r="B270" s="951" t="s">
        <v>981</v>
      </c>
    </row>
    <row r="271" spans="1:2" ht="14.4">
      <c r="A271" s="870" t="s">
        <v>1490</v>
      </c>
      <c r="B271" s="951" t="s">
        <v>982</v>
      </c>
    </row>
    <row r="272" spans="1:2" ht="14.4">
      <c r="A272" s="870" t="s">
        <v>1491</v>
      </c>
      <c r="B272" s="951" t="s">
        <v>983</v>
      </c>
    </row>
    <row r="273" spans="1:2" ht="14.4">
      <c r="A273" s="870" t="s">
        <v>1492</v>
      </c>
      <c r="B273" s="951" t="s">
        <v>984</v>
      </c>
    </row>
    <row r="274" spans="1:2" ht="14.4">
      <c r="A274" s="870" t="s">
        <v>1493</v>
      </c>
      <c r="B274" s="951" t="s">
        <v>985</v>
      </c>
    </row>
    <row r="275" spans="1:2" ht="14.4">
      <c r="A275" s="870" t="s">
        <v>1494</v>
      </c>
      <c r="B275" s="951" t="s">
        <v>986</v>
      </c>
    </row>
    <row r="276" spans="1:2" ht="14.4">
      <c r="A276" s="870" t="s">
        <v>1495</v>
      </c>
      <c r="B276" s="951" t="s">
        <v>987</v>
      </c>
    </row>
    <row r="277" spans="1:2" ht="14.4">
      <c r="A277" s="870" t="s">
        <v>1496</v>
      </c>
      <c r="B277" s="951" t="s">
        <v>988</v>
      </c>
    </row>
    <row r="278" spans="1:2" ht="14.4">
      <c r="A278" s="870" t="s">
        <v>1497</v>
      </c>
      <c r="B278" s="951" t="s">
        <v>989</v>
      </c>
    </row>
    <row r="279" spans="1:2" ht="14.4">
      <c r="A279" s="870" t="s">
        <v>1498</v>
      </c>
      <c r="B279" s="951" t="s">
        <v>990</v>
      </c>
    </row>
    <row r="280" spans="1:2" ht="14.4">
      <c r="A280" s="870" t="s">
        <v>1499</v>
      </c>
      <c r="B280" s="951" t="s">
        <v>991</v>
      </c>
    </row>
    <row r="281" spans="1:2" ht="14.4">
      <c r="A281" s="870" t="s">
        <v>1500</v>
      </c>
      <c r="B281" s="951" t="s">
        <v>992</v>
      </c>
    </row>
    <row r="282" spans="1:2" ht="14.4">
      <c r="A282" s="870" t="s">
        <v>1501</v>
      </c>
      <c r="B282" s="951" t="s">
        <v>993</v>
      </c>
    </row>
    <row r="283" spans="1:2" ht="14.4">
      <c r="A283" s="870" t="s">
        <v>1502</v>
      </c>
      <c r="B283" s="951" t="s">
        <v>994</v>
      </c>
    </row>
    <row r="284" spans="1:2" ht="14.4">
      <c r="A284" s="870" t="s">
        <v>1503</v>
      </c>
      <c r="B284" s="951" t="s">
        <v>995</v>
      </c>
    </row>
    <row r="285" spans="1:2" ht="14.4">
      <c r="A285" s="870" t="s">
        <v>1504</v>
      </c>
      <c r="B285" s="951" t="s">
        <v>996</v>
      </c>
    </row>
    <row r="286" spans="1:2" ht="14.4">
      <c r="A286" s="870" t="s">
        <v>1505</v>
      </c>
      <c r="B286" s="951" t="s">
        <v>997</v>
      </c>
    </row>
    <row r="287" spans="1:2" ht="14.4">
      <c r="A287" s="870" t="s">
        <v>1506</v>
      </c>
      <c r="B287" s="951" t="s">
        <v>998</v>
      </c>
    </row>
    <row r="288" spans="1:2" ht="14.4">
      <c r="A288" s="870" t="s">
        <v>1507</v>
      </c>
      <c r="B288" s="951" t="s">
        <v>999</v>
      </c>
    </row>
    <row r="289" spans="1:2" ht="14.4">
      <c r="A289" s="870" t="s">
        <v>1508</v>
      </c>
      <c r="B289" s="951" t="s">
        <v>1000</v>
      </c>
    </row>
    <row r="290" spans="1:2" ht="14.4">
      <c r="A290" s="870" t="s">
        <v>1509</v>
      </c>
      <c r="B290" s="951" t="s">
        <v>1001</v>
      </c>
    </row>
    <row r="291" spans="1:2" ht="14.4">
      <c r="A291" s="870" t="s">
        <v>1510</v>
      </c>
      <c r="B291" s="951" t="s">
        <v>1002</v>
      </c>
    </row>
    <row r="292" spans="1:2" ht="14.4">
      <c r="A292" s="870" t="s">
        <v>1511</v>
      </c>
      <c r="B292" s="951" t="s">
        <v>1003</v>
      </c>
    </row>
    <row r="293" spans="1:2" ht="14.4">
      <c r="A293" s="870" t="s">
        <v>1512</v>
      </c>
      <c r="B293" s="951" t="s">
        <v>1004</v>
      </c>
    </row>
    <row r="294" spans="1:2" ht="14.4">
      <c r="A294" s="870" t="s">
        <v>1513</v>
      </c>
      <c r="B294" s="951" t="s">
        <v>1005</v>
      </c>
    </row>
    <row r="295" spans="1:2" ht="14.4">
      <c r="A295" s="870" t="s">
        <v>1514</v>
      </c>
      <c r="B295" s="951" t="s">
        <v>1006</v>
      </c>
    </row>
    <row r="296" spans="1:2" ht="14.4">
      <c r="A296" s="870" t="s">
        <v>1515</v>
      </c>
      <c r="B296" s="951" t="s">
        <v>1007</v>
      </c>
    </row>
    <row r="297" spans="1:2" ht="14.4">
      <c r="A297" s="870" t="s">
        <v>1516</v>
      </c>
      <c r="B297" s="951" t="s">
        <v>1008</v>
      </c>
    </row>
    <row r="298" spans="1:2" ht="14.4">
      <c r="A298" s="870" t="s">
        <v>1517</v>
      </c>
      <c r="B298" s="951" t="s">
        <v>1009</v>
      </c>
    </row>
    <row r="299" spans="1:2" ht="14.4">
      <c r="A299" s="870" t="s">
        <v>1518</v>
      </c>
      <c r="B299" s="951" t="s">
        <v>1010</v>
      </c>
    </row>
    <row r="300" spans="1:2" ht="14.4">
      <c r="A300" s="870" t="s">
        <v>1519</v>
      </c>
      <c r="B300" s="951" t="s">
        <v>1011</v>
      </c>
    </row>
    <row r="301" spans="1:2" ht="14.4">
      <c r="A301" s="870" t="s">
        <v>1520</v>
      </c>
      <c r="B301" s="951" t="s">
        <v>1012</v>
      </c>
    </row>
    <row r="302" spans="1:2" ht="14.4">
      <c r="A302" s="870" t="s">
        <v>1521</v>
      </c>
      <c r="B302" s="951" t="s">
        <v>1013</v>
      </c>
    </row>
    <row r="303" spans="1:2" ht="14.4">
      <c r="A303" s="870" t="s">
        <v>1522</v>
      </c>
      <c r="B303" s="951" t="s">
        <v>1014</v>
      </c>
    </row>
    <row r="304" spans="1:2" ht="14.4">
      <c r="A304" s="870" t="s">
        <v>1523</v>
      </c>
      <c r="B304" s="951" t="s">
        <v>1015</v>
      </c>
    </row>
    <row r="305" spans="1:2" ht="14.4">
      <c r="A305" s="870" t="s">
        <v>1524</v>
      </c>
      <c r="B305" s="951" t="s">
        <v>1016</v>
      </c>
    </row>
    <row r="306" spans="1:2" ht="14.4">
      <c r="A306" s="870" t="s">
        <v>1525</v>
      </c>
      <c r="B306" s="951" t="s">
        <v>1017</v>
      </c>
    </row>
    <row r="307" spans="1:2" ht="14.4">
      <c r="A307" s="870" t="s">
        <v>1526</v>
      </c>
      <c r="B307" s="951" t="s">
        <v>1018</v>
      </c>
    </row>
    <row r="308" spans="1:2" ht="14.4">
      <c r="A308" s="870" t="s">
        <v>1527</v>
      </c>
      <c r="B308" s="951" t="s">
        <v>1019</v>
      </c>
    </row>
    <row r="309" spans="1:2" ht="14.4">
      <c r="A309" s="870" t="s">
        <v>1528</v>
      </c>
      <c r="B309" s="951" t="s">
        <v>1020</v>
      </c>
    </row>
    <row r="310" spans="1:2" ht="14.4">
      <c r="A310" s="870" t="s">
        <v>1529</v>
      </c>
      <c r="B310" s="951" t="s">
        <v>1021</v>
      </c>
    </row>
    <row r="311" spans="1:2" ht="14.4">
      <c r="A311" s="870" t="s">
        <v>1530</v>
      </c>
      <c r="B311" s="951" t="s">
        <v>1022</v>
      </c>
    </row>
    <row r="312" spans="1:2" ht="14.4">
      <c r="A312" s="870" t="s">
        <v>1531</v>
      </c>
      <c r="B312" s="951" t="s">
        <v>1023</v>
      </c>
    </row>
    <row r="313" spans="1:2" ht="14.4">
      <c r="A313" s="870" t="s">
        <v>1532</v>
      </c>
      <c r="B313" s="951" t="s">
        <v>1024</v>
      </c>
    </row>
    <row r="314" spans="1:2" ht="14.4">
      <c r="A314" s="870" t="s">
        <v>1533</v>
      </c>
      <c r="B314" s="951" t="s">
        <v>1025</v>
      </c>
    </row>
    <row r="315" spans="1:2" ht="14.4">
      <c r="A315" s="870" t="s">
        <v>1534</v>
      </c>
      <c r="B315" s="951" t="s">
        <v>1026</v>
      </c>
    </row>
    <row r="316" spans="1:2" ht="14.4">
      <c r="A316" s="870" t="s">
        <v>1535</v>
      </c>
      <c r="B316" s="951" t="s">
        <v>1027</v>
      </c>
    </row>
    <row r="317" spans="1:2" ht="14.4">
      <c r="A317" s="870" t="s">
        <v>1536</v>
      </c>
      <c r="B317" s="951" t="s">
        <v>1028</v>
      </c>
    </row>
    <row r="318" spans="1:2" ht="14.4">
      <c r="A318" s="870" t="s">
        <v>1537</v>
      </c>
      <c r="B318" s="951" t="s">
        <v>1029</v>
      </c>
    </row>
    <row r="319" spans="1:2" ht="14.4">
      <c r="A319" s="870" t="s">
        <v>1538</v>
      </c>
      <c r="B319" s="951" t="s">
        <v>1030</v>
      </c>
    </row>
    <row r="320" spans="1:2" ht="14.4">
      <c r="A320" s="870" t="s">
        <v>1539</v>
      </c>
      <c r="B320" s="951" t="s">
        <v>1031</v>
      </c>
    </row>
    <row r="321" spans="1:2" ht="14.4">
      <c r="A321" s="870" t="s">
        <v>1540</v>
      </c>
      <c r="B321" s="951" t="s">
        <v>1032</v>
      </c>
    </row>
    <row r="322" spans="1:2" ht="14.4">
      <c r="A322" s="870" t="s">
        <v>1541</v>
      </c>
      <c r="B322" s="951" t="s">
        <v>1033</v>
      </c>
    </row>
    <row r="323" spans="1:2" ht="14.4">
      <c r="A323" s="870" t="s">
        <v>1542</v>
      </c>
      <c r="B323" s="951" t="s">
        <v>1034</v>
      </c>
    </row>
    <row r="324" spans="1:2" ht="14.4">
      <c r="A324" s="870" t="s">
        <v>1543</v>
      </c>
      <c r="B324" s="951" t="s">
        <v>1035</v>
      </c>
    </row>
    <row r="325" spans="1:2" ht="14.4">
      <c r="A325" s="870" t="s">
        <v>1544</v>
      </c>
      <c r="B325" s="951" t="s">
        <v>1036</v>
      </c>
    </row>
    <row r="326" spans="1:2" ht="14.4">
      <c r="A326" s="870" t="s">
        <v>1545</v>
      </c>
      <c r="B326" s="951" t="s">
        <v>1037</v>
      </c>
    </row>
    <row r="327" spans="1:2" ht="14.4">
      <c r="A327" s="870" t="s">
        <v>1546</v>
      </c>
      <c r="B327" s="951" t="s">
        <v>1038</v>
      </c>
    </row>
    <row r="328" spans="1:2" ht="14.4">
      <c r="A328" s="870" t="s">
        <v>1547</v>
      </c>
      <c r="B328" s="951" t="s">
        <v>1039</v>
      </c>
    </row>
    <row r="329" spans="1:2" ht="14.4">
      <c r="A329" s="870" t="s">
        <v>1548</v>
      </c>
      <c r="B329" s="951" t="s">
        <v>1040</v>
      </c>
    </row>
    <row r="330" spans="1:2" ht="14.4">
      <c r="A330" s="870" t="s">
        <v>1549</v>
      </c>
      <c r="B330" s="951" t="s">
        <v>1041</v>
      </c>
    </row>
    <row r="331" spans="1:2" ht="14.4">
      <c r="A331" s="870" t="s">
        <v>1550</v>
      </c>
      <c r="B331" s="951" t="s">
        <v>1042</v>
      </c>
    </row>
    <row r="332" spans="1:2" ht="14.4">
      <c r="A332" s="870" t="s">
        <v>1551</v>
      </c>
      <c r="B332" s="951" t="s">
        <v>1043</v>
      </c>
    </row>
    <row r="333" spans="1:2" ht="14.4">
      <c r="A333" s="870" t="s">
        <v>1552</v>
      </c>
      <c r="B333" s="951" t="s">
        <v>1044</v>
      </c>
    </row>
    <row r="334" spans="1:2" ht="14.4">
      <c r="A334" s="870" t="s">
        <v>1553</v>
      </c>
      <c r="B334" s="951" t="s">
        <v>1045</v>
      </c>
    </row>
    <row r="335" spans="1:2" ht="14.4">
      <c r="A335" s="870" t="s">
        <v>1554</v>
      </c>
      <c r="B335" s="951" t="s">
        <v>1046</v>
      </c>
    </row>
    <row r="336" spans="1:2" ht="14.4">
      <c r="A336" s="870" t="s">
        <v>1555</v>
      </c>
      <c r="B336" s="951" t="s">
        <v>1047</v>
      </c>
    </row>
    <row r="337" spans="1:2" ht="14.4">
      <c r="A337" s="870" t="s">
        <v>1556</v>
      </c>
      <c r="B337" s="951" t="s">
        <v>1048</v>
      </c>
    </row>
    <row r="338" spans="1:2" ht="14.4">
      <c r="A338" s="870" t="s">
        <v>1557</v>
      </c>
      <c r="B338" s="951" t="s">
        <v>1049</v>
      </c>
    </row>
    <row r="339" spans="1:2" ht="14.4">
      <c r="A339" s="870" t="s">
        <v>1558</v>
      </c>
      <c r="B339" s="951" t="s">
        <v>1050</v>
      </c>
    </row>
    <row r="340" spans="1:2" ht="14.4">
      <c r="A340" s="870" t="s">
        <v>1559</v>
      </c>
      <c r="B340" s="951" t="s">
        <v>1051</v>
      </c>
    </row>
    <row r="341" spans="1:2" ht="14.4">
      <c r="A341" s="870" t="s">
        <v>1560</v>
      </c>
      <c r="B341" s="951" t="s">
        <v>1052</v>
      </c>
    </row>
    <row r="342" spans="1:2" ht="14.4">
      <c r="A342" s="870" t="s">
        <v>1561</v>
      </c>
      <c r="B342" s="951" t="s">
        <v>1053</v>
      </c>
    </row>
    <row r="343" spans="1:2" ht="14.4">
      <c r="A343" s="870" t="s">
        <v>1562</v>
      </c>
      <c r="B343" s="951" t="s">
        <v>1054</v>
      </c>
    </row>
    <row r="344" spans="1:2" ht="14.4">
      <c r="A344" s="870" t="s">
        <v>1563</v>
      </c>
      <c r="B344" s="951" t="s">
        <v>1055</v>
      </c>
    </row>
    <row r="345" spans="1:2" ht="14.4">
      <c r="A345" s="870" t="s">
        <v>1564</v>
      </c>
      <c r="B345" s="951" t="s">
        <v>1056</v>
      </c>
    </row>
    <row r="346" spans="1:2" ht="14.4">
      <c r="A346" s="870" t="s">
        <v>1565</v>
      </c>
      <c r="B346" s="951" t="s">
        <v>1057</v>
      </c>
    </row>
    <row r="347" spans="1:2" ht="14.4">
      <c r="A347" s="870" t="s">
        <v>1566</v>
      </c>
      <c r="B347" s="951" t="s">
        <v>1058</v>
      </c>
    </row>
    <row r="348" spans="1:2">
      <c r="A348" s="871" t="s">
        <v>1190</v>
      </c>
      <c r="B348" s="953" t="s">
        <v>1167</v>
      </c>
    </row>
  </sheetData>
  <sheetProtection password="E1AE" sheet="1" objects="1" scenarios="1"/>
  <conditionalFormatting sqref="B1:B60 B231:B1048576">
    <cfRule type="duplicateValues" dxfId="1" priority="2"/>
  </conditionalFormatting>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theme="9" tint="-0.249977111117893"/>
    <pageSetUpPr fitToPage="1"/>
  </sheetPr>
  <dimension ref="A1:Y886"/>
  <sheetViews>
    <sheetView topLeftCell="N1" zoomScale="90" zoomScaleNormal="90" workbookViewId="0">
      <pane ySplit="3" topLeftCell="A840" activePane="bottomLeft" state="frozen"/>
      <selection pane="bottomLeft" activeCell="S865" sqref="S865"/>
    </sheetView>
  </sheetViews>
  <sheetFormatPr defaultColWidth="9.109375" defaultRowHeight="13.2"/>
  <cols>
    <col min="1" max="1" width="78.33203125" style="813" customWidth="1"/>
    <col min="2" max="2" width="14" style="813" customWidth="1"/>
    <col min="3" max="3" width="21" style="813" hidden="1" customWidth="1"/>
    <col min="4" max="4" width="48.6640625" style="813" hidden="1" customWidth="1"/>
    <col min="5" max="6" width="19.44140625" style="814" hidden="1" customWidth="1"/>
    <col min="7" max="7" width="52.33203125" style="813" hidden="1" customWidth="1"/>
    <col min="8" max="8" width="24.5546875" style="815" hidden="1" customWidth="1"/>
    <col min="9" max="9" width="49.44140625" style="816" hidden="1" customWidth="1"/>
    <col min="10" max="10" width="14" style="813" hidden="1" customWidth="1"/>
    <col min="11" max="11" width="54.33203125" style="813" hidden="1" customWidth="1"/>
    <col min="12" max="12" width="16.109375" style="813" customWidth="1"/>
    <col min="13" max="13" width="52.33203125" style="813" customWidth="1"/>
    <col min="14" max="14" width="21.88671875" style="814" customWidth="1"/>
    <col min="15" max="15" width="49.5546875" style="813" customWidth="1"/>
    <col min="16" max="16" width="19" style="928" customWidth="1"/>
    <col min="17" max="17" width="20" style="814" customWidth="1"/>
    <col min="18" max="19" width="12.5546875" style="814" customWidth="1"/>
    <col min="20" max="20" width="13.109375" style="906" customWidth="1"/>
    <col min="21" max="21" width="9.109375" style="817"/>
    <col min="22" max="22" width="25" bestFit="1" customWidth="1"/>
    <col min="23" max="23" width="18.33203125" style="817" bestFit="1" customWidth="1"/>
    <col min="24" max="24" width="11.33203125" style="817" bestFit="1" customWidth="1"/>
    <col min="25" max="16384" width="9.109375" style="817"/>
  </cols>
  <sheetData>
    <row r="1" spans="1:23">
      <c r="A1" s="813" t="s">
        <v>277</v>
      </c>
      <c r="O1" s="875" t="s">
        <v>1061</v>
      </c>
      <c r="S1" s="814">
        <v>1000</v>
      </c>
    </row>
    <row r="2" spans="1:23" ht="14.4" thickBot="1">
      <c r="A2" s="813" t="e">
        <f>'Form 2A'!E5</f>
        <v>#N/A</v>
      </c>
      <c r="P2" s="814"/>
      <c r="V2" s="957" t="s">
        <v>1206</v>
      </c>
      <c r="W2" s="956" t="s">
        <v>1206</v>
      </c>
    </row>
    <row r="3" spans="1:23" ht="27" thickBot="1">
      <c r="A3" s="818" t="s">
        <v>794</v>
      </c>
      <c r="B3" s="818" t="s">
        <v>278</v>
      </c>
      <c r="C3" s="819" t="s">
        <v>645</v>
      </c>
      <c r="D3" s="819" t="s">
        <v>643</v>
      </c>
      <c r="E3" s="820" t="s">
        <v>644</v>
      </c>
      <c r="F3" s="820" t="s">
        <v>699</v>
      </c>
      <c r="G3" s="819" t="s">
        <v>646</v>
      </c>
      <c r="H3" s="821" t="s">
        <v>803</v>
      </c>
      <c r="I3" s="821" t="s">
        <v>646</v>
      </c>
      <c r="J3" s="822" t="s">
        <v>174</v>
      </c>
      <c r="K3" s="822" t="s">
        <v>633</v>
      </c>
      <c r="L3" s="876" t="s">
        <v>805</v>
      </c>
      <c r="M3" s="824" t="s">
        <v>646</v>
      </c>
      <c r="N3" s="823" t="s">
        <v>795</v>
      </c>
      <c r="O3" s="825" t="s">
        <v>837</v>
      </c>
      <c r="P3" s="929" t="s">
        <v>1060</v>
      </c>
      <c r="Q3" s="825" t="s">
        <v>1095</v>
      </c>
      <c r="R3" s="825" t="s">
        <v>838</v>
      </c>
      <c r="S3" s="922" t="s">
        <v>1163</v>
      </c>
      <c r="T3" s="922" t="s">
        <v>1163</v>
      </c>
      <c r="V3" s="922" t="s">
        <v>1207</v>
      </c>
      <c r="W3" s="922" t="s">
        <v>1205</v>
      </c>
    </row>
    <row r="4" spans="1:23">
      <c r="A4" s="826"/>
      <c r="B4" s="827"/>
      <c r="C4" s="827"/>
      <c r="D4" s="827"/>
      <c r="E4" s="827"/>
      <c r="F4" s="827"/>
      <c r="G4" s="827"/>
      <c r="H4" s="828"/>
      <c r="I4" s="829"/>
      <c r="J4" s="827"/>
      <c r="K4" s="827"/>
      <c r="L4" s="826"/>
      <c r="M4" s="826"/>
      <c r="N4" s="827"/>
      <c r="O4" s="826"/>
      <c r="P4" s="930"/>
      <c r="Q4" s="827"/>
      <c r="R4" s="827"/>
      <c r="S4" s="827"/>
      <c r="T4" s="907"/>
      <c r="W4" s="955"/>
    </row>
    <row r="5" spans="1:23">
      <c r="A5" s="830" t="s">
        <v>343</v>
      </c>
      <c r="B5" s="831"/>
      <c r="C5" s="831"/>
      <c r="D5" s="831"/>
      <c r="E5" s="818"/>
      <c r="F5" s="818"/>
      <c r="G5" s="831"/>
      <c r="H5" s="832"/>
      <c r="I5" s="833"/>
      <c r="J5" s="831"/>
      <c r="K5" s="831"/>
      <c r="L5" s="831"/>
      <c r="M5" s="831"/>
      <c r="N5" s="818"/>
      <c r="O5" s="831"/>
      <c r="P5" s="931"/>
      <c r="Q5" s="818"/>
      <c r="R5" s="818"/>
      <c r="S5" s="908">
        <f>SUM(S6:S175)</f>
        <v>0</v>
      </c>
      <c r="T5" s="908">
        <f>SUM(T6:T175)</f>
        <v>0</v>
      </c>
      <c r="V5" t="b">
        <f>T5='Form 2B'!C35</f>
        <v>1</v>
      </c>
      <c r="W5" s="955"/>
    </row>
    <row r="6" spans="1:23" ht="12.75" customHeight="1">
      <c r="A6" s="813" t="s">
        <v>279</v>
      </c>
      <c r="B6" s="813" t="s">
        <v>280</v>
      </c>
      <c r="C6" s="834">
        <v>475025</v>
      </c>
      <c r="D6" s="835" t="s">
        <v>790</v>
      </c>
      <c r="E6" s="814" t="s">
        <v>536</v>
      </c>
      <c r="G6" s="834" t="s">
        <v>647</v>
      </c>
      <c r="H6" s="815" t="s">
        <v>529</v>
      </c>
      <c r="I6" s="836" t="s">
        <v>648</v>
      </c>
      <c r="J6" s="834" t="str">
        <f>IF(E6=H6,"Ok","No Match")</f>
        <v>No Match</v>
      </c>
      <c r="K6" s="835" t="s">
        <v>796</v>
      </c>
      <c r="L6" s="834" t="s">
        <v>1076</v>
      </c>
      <c r="M6" s="836" t="s">
        <v>1113</v>
      </c>
      <c r="N6" s="838"/>
      <c r="O6" s="813">
        <f>+'Form 2B'!A43</f>
        <v>0</v>
      </c>
      <c r="P6" s="950" t="e">
        <f>VLOOKUP($O6,ICP!$A:$B,2,FALSE)</f>
        <v>#N/A</v>
      </c>
      <c r="R6" s="814" t="s">
        <v>313</v>
      </c>
      <c r="S6" s="949">
        <f>+T6*$S$1</f>
        <v>0</v>
      </c>
      <c r="T6" s="909">
        <f>+'Form 2B'!C43</f>
        <v>0</v>
      </c>
    </row>
    <row r="7" spans="1:23" ht="12.75" customHeight="1">
      <c r="A7" s="813" t="s">
        <v>279</v>
      </c>
      <c r="B7" s="813" t="s">
        <v>280</v>
      </c>
      <c r="C7" s="834">
        <v>475025</v>
      </c>
      <c r="D7" s="835" t="s">
        <v>790</v>
      </c>
      <c r="E7" s="814" t="s">
        <v>536</v>
      </c>
      <c r="G7" s="834" t="s">
        <v>647</v>
      </c>
      <c r="H7" s="815" t="s">
        <v>529</v>
      </c>
      <c r="I7" s="836" t="s">
        <v>648</v>
      </c>
      <c r="J7" s="834" t="str">
        <f t="shared" ref="J7:J70" si="0">IF(E7=H7,"Ok","No Match")</f>
        <v>No Match</v>
      </c>
      <c r="K7" s="835" t="s">
        <v>796</v>
      </c>
      <c r="L7" s="834" t="s">
        <v>1076</v>
      </c>
      <c r="M7" s="836" t="s">
        <v>1113</v>
      </c>
      <c r="N7" s="838"/>
      <c r="O7" s="813">
        <f>+'Form 2B'!A44</f>
        <v>0</v>
      </c>
      <c r="P7" s="950" t="e">
        <f>VLOOKUP($O7,ICP!$A:$B,2,FALSE)</f>
        <v>#N/A</v>
      </c>
      <c r="R7" s="814" t="s">
        <v>313</v>
      </c>
      <c r="S7" s="949">
        <f t="shared" ref="S7:S70" si="1">+T7*$S$1</f>
        <v>0</v>
      </c>
      <c r="T7" s="909">
        <f>+'Form 2B'!C44</f>
        <v>0</v>
      </c>
    </row>
    <row r="8" spans="1:23" ht="12.75" customHeight="1">
      <c r="A8" s="813" t="s">
        <v>279</v>
      </c>
      <c r="B8" s="813" t="s">
        <v>280</v>
      </c>
      <c r="C8" s="834">
        <v>475025</v>
      </c>
      <c r="D8" s="835" t="s">
        <v>790</v>
      </c>
      <c r="E8" s="814" t="s">
        <v>536</v>
      </c>
      <c r="G8" s="834" t="s">
        <v>647</v>
      </c>
      <c r="H8" s="815" t="s">
        <v>529</v>
      </c>
      <c r="I8" s="836" t="s">
        <v>648</v>
      </c>
      <c r="J8" s="834" t="str">
        <f t="shared" si="0"/>
        <v>No Match</v>
      </c>
      <c r="K8" s="835" t="s">
        <v>796</v>
      </c>
      <c r="L8" s="834" t="s">
        <v>1076</v>
      </c>
      <c r="M8" s="836" t="s">
        <v>1113</v>
      </c>
      <c r="N8" s="838"/>
      <c r="O8" s="813">
        <f>+'Form 2B'!A45</f>
        <v>0</v>
      </c>
      <c r="P8" s="950" t="e">
        <f>VLOOKUP($O8,ICP!$A:$B,2,FALSE)</f>
        <v>#N/A</v>
      </c>
      <c r="R8" s="814" t="s">
        <v>313</v>
      </c>
      <c r="S8" s="949">
        <f t="shared" si="1"/>
        <v>0</v>
      </c>
      <c r="T8" s="909">
        <f>+'Form 2B'!C45</f>
        <v>0</v>
      </c>
    </row>
    <row r="9" spans="1:23" ht="12.75" customHeight="1">
      <c r="A9" s="813" t="s">
        <v>279</v>
      </c>
      <c r="B9" s="813" t="s">
        <v>280</v>
      </c>
      <c r="C9" s="834">
        <v>475025</v>
      </c>
      <c r="D9" s="835" t="s">
        <v>790</v>
      </c>
      <c r="E9" s="814" t="s">
        <v>536</v>
      </c>
      <c r="G9" s="834" t="s">
        <v>647</v>
      </c>
      <c r="H9" s="815" t="s">
        <v>529</v>
      </c>
      <c r="I9" s="836" t="s">
        <v>648</v>
      </c>
      <c r="J9" s="834" t="str">
        <f t="shared" si="0"/>
        <v>No Match</v>
      </c>
      <c r="K9" s="835" t="s">
        <v>796</v>
      </c>
      <c r="L9" s="834" t="s">
        <v>1076</v>
      </c>
      <c r="M9" s="836" t="s">
        <v>1113</v>
      </c>
      <c r="N9" s="838"/>
      <c r="O9" s="813">
        <f>+'Form 2B'!A46</f>
        <v>0</v>
      </c>
      <c r="P9" s="950" t="e">
        <f>VLOOKUP($O9,ICP!$A:$B,2,FALSE)</f>
        <v>#N/A</v>
      </c>
      <c r="R9" s="814" t="s">
        <v>313</v>
      </c>
      <c r="S9" s="949">
        <f t="shared" si="1"/>
        <v>0</v>
      </c>
      <c r="T9" s="909">
        <f>+'Form 2B'!C46</f>
        <v>0</v>
      </c>
    </row>
    <row r="10" spans="1:23" ht="12.75" customHeight="1">
      <c r="A10" s="813" t="s">
        <v>279</v>
      </c>
      <c r="B10" s="813" t="s">
        <v>280</v>
      </c>
      <c r="C10" s="834">
        <v>475025</v>
      </c>
      <c r="D10" s="835" t="s">
        <v>790</v>
      </c>
      <c r="E10" s="814" t="s">
        <v>536</v>
      </c>
      <c r="G10" s="834" t="s">
        <v>647</v>
      </c>
      <c r="H10" s="815" t="s">
        <v>529</v>
      </c>
      <c r="I10" s="836" t="s">
        <v>648</v>
      </c>
      <c r="J10" s="834" t="str">
        <f t="shared" si="0"/>
        <v>No Match</v>
      </c>
      <c r="K10" s="835" t="s">
        <v>796</v>
      </c>
      <c r="L10" s="834" t="s">
        <v>1076</v>
      </c>
      <c r="M10" s="836" t="s">
        <v>1113</v>
      </c>
      <c r="N10" s="838"/>
      <c r="O10" s="813">
        <f>+'Form 2B'!A47</f>
        <v>0</v>
      </c>
      <c r="P10" s="950" t="e">
        <f>VLOOKUP($O10,ICP!$A:$B,2,FALSE)</f>
        <v>#N/A</v>
      </c>
      <c r="R10" s="814" t="s">
        <v>313</v>
      </c>
      <c r="S10" s="949">
        <f t="shared" si="1"/>
        <v>0</v>
      </c>
      <c r="T10" s="909">
        <f>+'Form 2B'!C47</f>
        <v>0</v>
      </c>
    </row>
    <row r="11" spans="1:23" ht="12.75" customHeight="1">
      <c r="A11" s="813" t="s">
        <v>279</v>
      </c>
      <c r="B11" s="813" t="s">
        <v>280</v>
      </c>
      <c r="C11" s="834">
        <v>475025</v>
      </c>
      <c r="D11" s="835" t="s">
        <v>790</v>
      </c>
      <c r="E11" s="814" t="s">
        <v>536</v>
      </c>
      <c r="G11" s="834" t="s">
        <v>647</v>
      </c>
      <c r="H11" s="815" t="s">
        <v>529</v>
      </c>
      <c r="I11" s="836" t="s">
        <v>648</v>
      </c>
      <c r="J11" s="834" t="str">
        <f t="shared" si="0"/>
        <v>No Match</v>
      </c>
      <c r="K11" s="835" t="s">
        <v>796</v>
      </c>
      <c r="L11" s="834" t="s">
        <v>1076</v>
      </c>
      <c r="M11" s="836" t="s">
        <v>1113</v>
      </c>
      <c r="N11" s="838"/>
      <c r="O11" s="813">
        <f>+'Form 2B'!A48</f>
        <v>0</v>
      </c>
      <c r="P11" s="950" t="e">
        <f>VLOOKUP($O11,ICP!$A:$B,2,FALSE)</f>
        <v>#N/A</v>
      </c>
      <c r="R11" s="814" t="s">
        <v>313</v>
      </c>
      <c r="S11" s="949">
        <f t="shared" si="1"/>
        <v>0</v>
      </c>
      <c r="T11" s="909">
        <f>+'Form 2B'!C48</f>
        <v>0</v>
      </c>
    </row>
    <row r="12" spans="1:23" ht="12.75" customHeight="1">
      <c r="A12" s="813" t="s">
        <v>279</v>
      </c>
      <c r="B12" s="813" t="s">
        <v>280</v>
      </c>
      <c r="C12" s="834">
        <v>475025</v>
      </c>
      <c r="D12" s="835" t="s">
        <v>790</v>
      </c>
      <c r="E12" s="814" t="s">
        <v>536</v>
      </c>
      <c r="G12" s="834" t="s">
        <v>647</v>
      </c>
      <c r="H12" s="815" t="s">
        <v>529</v>
      </c>
      <c r="I12" s="836" t="s">
        <v>648</v>
      </c>
      <c r="J12" s="834" t="str">
        <f t="shared" si="0"/>
        <v>No Match</v>
      </c>
      <c r="K12" s="835" t="s">
        <v>796</v>
      </c>
      <c r="L12" s="834" t="s">
        <v>1076</v>
      </c>
      <c r="M12" s="836" t="s">
        <v>1113</v>
      </c>
      <c r="N12" s="838"/>
      <c r="O12" s="813">
        <f>+'Form 2B'!A49</f>
        <v>0</v>
      </c>
      <c r="P12" s="950" t="e">
        <f>VLOOKUP($O12,ICP!$A:$B,2,FALSE)</f>
        <v>#N/A</v>
      </c>
      <c r="R12" s="814" t="s">
        <v>313</v>
      </c>
      <c r="S12" s="949">
        <f t="shared" si="1"/>
        <v>0</v>
      </c>
      <c r="T12" s="909">
        <f>+'Form 2B'!C49</f>
        <v>0</v>
      </c>
    </row>
    <row r="13" spans="1:23" ht="12.75" customHeight="1">
      <c r="A13" s="813" t="s">
        <v>279</v>
      </c>
      <c r="B13" s="813" t="s">
        <v>280</v>
      </c>
      <c r="C13" s="834">
        <v>475025</v>
      </c>
      <c r="D13" s="835" t="s">
        <v>790</v>
      </c>
      <c r="E13" s="814" t="s">
        <v>536</v>
      </c>
      <c r="G13" s="834" t="s">
        <v>647</v>
      </c>
      <c r="H13" s="815" t="s">
        <v>529</v>
      </c>
      <c r="I13" s="836" t="s">
        <v>648</v>
      </c>
      <c r="J13" s="834" t="str">
        <f t="shared" si="0"/>
        <v>No Match</v>
      </c>
      <c r="K13" s="835" t="s">
        <v>796</v>
      </c>
      <c r="L13" s="834" t="s">
        <v>1076</v>
      </c>
      <c r="M13" s="836" t="s">
        <v>1113</v>
      </c>
      <c r="N13" s="838"/>
      <c r="O13" s="813">
        <f>+'Form 2B'!A50</f>
        <v>0</v>
      </c>
      <c r="P13" s="950" t="e">
        <f>VLOOKUP($O13,ICP!$A:$B,2,FALSE)</f>
        <v>#N/A</v>
      </c>
      <c r="R13" s="814" t="s">
        <v>313</v>
      </c>
      <c r="S13" s="949">
        <f t="shared" si="1"/>
        <v>0</v>
      </c>
      <c r="T13" s="909">
        <f>+'Form 2B'!C50</f>
        <v>0</v>
      </c>
    </row>
    <row r="14" spans="1:23" ht="12.75" customHeight="1">
      <c r="A14" s="813" t="s">
        <v>279</v>
      </c>
      <c r="B14" s="813" t="s">
        <v>280</v>
      </c>
      <c r="C14" s="834">
        <v>475025</v>
      </c>
      <c r="D14" s="835" t="s">
        <v>790</v>
      </c>
      <c r="E14" s="814" t="s">
        <v>536</v>
      </c>
      <c r="G14" s="834" t="s">
        <v>647</v>
      </c>
      <c r="H14" s="815" t="s">
        <v>529</v>
      </c>
      <c r="I14" s="836" t="s">
        <v>648</v>
      </c>
      <c r="J14" s="834" t="str">
        <f t="shared" si="0"/>
        <v>No Match</v>
      </c>
      <c r="K14" s="835" t="s">
        <v>796</v>
      </c>
      <c r="L14" s="834" t="s">
        <v>1076</v>
      </c>
      <c r="M14" s="836" t="s">
        <v>1113</v>
      </c>
      <c r="N14" s="838"/>
      <c r="O14" s="813">
        <f>+'Form 2B'!A51</f>
        <v>0</v>
      </c>
      <c r="P14" s="950" t="e">
        <f>VLOOKUP($O14,ICP!$A:$B,2,FALSE)</f>
        <v>#N/A</v>
      </c>
      <c r="R14" s="814" t="s">
        <v>313</v>
      </c>
      <c r="S14" s="949">
        <f t="shared" si="1"/>
        <v>0</v>
      </c>
      <c r="T14" s="909">
        <f>+'Form 2B'!C51</f>
        <v>0</v>
      </c>
    </row>
    <row r="15" spans="1:23" ht="12.75" customHeight="1">
      <c r="A15" s="813" t="s">
        <v>279</v>
      </c>
      <c r="B15" s="813" t="s">
        <v>280</v>
      </c>
      <c r="C15" s="834">
        <v>475025</v>
      </c>
      <c r="D15" s="835" t="s">
        <v>790</v>
      </c>
      <c r="E15" s="814" t="s">
        <v>536</v>
      </c>
      <c r="G15" s="834" t="s">
        <v>647</v>
      </c>
      <c r="H15" s="815" t="s">
        <v>529</v>
      </c>
      <c r="I15" s="836" t="s">
        <v>648</v>
      </c>
      <c r="J15" s="834" t="str">
        <f t="shared" si="0"/>
        <v>No Match</v>
      </c>
      <c r="K15" s="835" t="s">
        <v>796</v>
      </c>
      <c r="L15" s="834" t="s">
        <v>1076</v>
      </c>
      <c r="M15" s="836" t="s">
        <v>1113</v>
      </c>
      <c r="N15" s="838"/>
      <c r="O15" s="813">
        <f>+'Form 2B'!A52</f>
        <v>0</v>
      </c>
      <c r="P15" s="950" t="e">
        <f>VLOOKUP($O15,ICP!$A:$B,2,FALSE)</f>
        <v>#N/A</v>
      </c>
      <c r="R15" s="814" t="s">
        <v>313</v>
      </c>
      <c r="S15" s="949">
        <f t="shared" si="1"/>
        <v>0</v>
      </c>
      <c r="T15" s="909">
        <f>+'Form 2B'!C52</f>
        <v>0</v>
      </c>
    </row>
    <row r="16" spans="1:23" ht="12.75" customHeight="1">
      <c r="A16" s="813" t="s">
        <v>279</v>
      </c>
      <c r="B16" s="813" t="s">
        <v>280</v>
      </c>
      <c r="C16" s="834">
        <v>475025</v>
      </c>
      <c r="D16" s="835" t="s">
        <v>790</v>
      </c>
      <c r="E16" s="814" t="s">
        <v>536</v>
      </c>
      <c r="G16" s="834" t="s">
        <v>647</v>
      </c>
      <c r="H16" s="815" t="s">
        <v>529</v>
      </c>
      <c r="I16" s="836" t="s">
        <v>648</v>
      </c>
      <c r="J16" s="834" t="str">
        <f t="shared" si="0"/>
        <v>No Match</v>
      </c>
      <c r="K16" s="835" t="s">
        <v>796</v>
      </c>
      <c r="L16" s="834" t="s">
        <v>1076</v>
      </c>
      <c r="M16" s="836" t="s">
        <v>1113</v>
      </c>
      <c r="N16" s="838"/>
      <c r="O16" s="813">
        <f>+'Form 2B'!A53</f>
        <v>0</v>
      </c>
      <c r="P16" s="950" t="e">
        <f>VLOOKUP($O16,ICP!$A:$B,2,FALSE)</f>
        <v>#N/A</v>
      </c>
      <c r="R16" s="814" t="s">
        <v>313</v>
      </c>
      <c r="S16" s="949">
        <f t="shared" si="1"/>
        <v>0</v>
      </c>
      <c r="T16" s="909">
        <f>+'Form 2B'!C53</f>
        <v>0</v>
      </c>
    </row>
    <row r="17" spans="1:20" ht="12.75" customHeight="1">
      <c r="A17" s="813" t="s">
        <v>279</v>
      </c>
      <c r="B17" s="813" t="s">
        <v>280</v>
      </c>
      <c r="C17" s="834">
        <v>475025</v>
      </c>
      <c r="D17" s="835" t="s">
        <v>790</v>
      </c>
      <c r="E17" s="814" t="s">
        <v>536</v>
      </c>
      <c r="G17" s="834" t="s">
        <v>647</v>
      </c>
      <c r="H17" s="815" t="s">
        <v>529</v>
      </c>
      <c r="I17" s="836" t="s">
        <v>648</v>
      </c>
      <c r="J17" s="834" t="str">
        <f t="shared" si="0"/>
        <v>No Match</v>
      </c>
      <c r="K17" s="835" t="s">
        <v>796</v>
      </c>
      <c r="L17" s="834" t="s">
        <v>1076</v>
      </c>
      <c r="M17" s="836" t="s">
        <v>1113</v>
      </c>
      <c r="N17" s="838"/>
      <c r="O17" s="813">
        <f>+'Form 2B'!A54</f>
        <v>0</v>
      </c>
      <c r="P17" s="950" t="e">
        <f>VLOOKUP($O17,ICP!$A:$B,2,FALSE)</f>
        <v>#N/A</v>
      </c>
      <c r="R17" s="814" t="s">
        <v>313</v>
      </c>
      <c r="S17" s="949">
        <f t="shared" si="1"/>
        <v>0</v>
      </c>
      <c r="T17" s="909">
        <f>+'Form 2B'!C54</f>
        <v>0</v>
      </c>
    </row>
    <row r="18" spans="1:20" ht="12.75" customHeight="1">
      <c r="A18" s="813" t="s">
        <v>279</v>
      </c>
      <c r="B18" s="813" t="s">
        <v>280</v>
      </c>
      <c r="C18" s="834">
        <v>475025</v>
      </c>
      <c r="D18" s="835" t="s">
        <v>790</v>
      </c>
      <c r="E18" s="814" t="s">
        <v>536</v>
      </c>
      <c r="G18" s="834" t="s">
        <v>647</v>
      </c>
      <c r="H18" s="815" t="s">
        <v>529</v>
      </c>
      <c r="I18" s="836" t="s">
        <v>648</v>
      </c>
      <c r="J18" s="834" t="str">
        <f t="shared" si="0"/>
        <v>No Match</v>
      </c>
      <c r="K18" s="835" t="s">
        <v>796</v>
      </c>
      <c r="L18" s="834" t="s">
        <v>1076</v>
      </c>
      <c r="M18" s="836" t="s">
        <v>1113</v>
      </c>
      <c r="N18" s="838"/>
      <c r="O18" s="813">
        <f>+'Form 2B'!A55</f>
        <v>0</v>
      </c>
      <c r="P18" s="950" t="e">
        <f>VLOOKUP($O18,ICP!$A:$B,2,FALSE)</f>
        <v>#N/A</v>
      </c>
      <c r="R18" s="814" t="s">
        <v>313</v>
      </c>
      <c r="S18" s="949">
        <f t="shared" si="1"/>
        <v>0</v>
      </c>
      <c r="T18" s="909">
        <f>+'Form 2B'!C55</f>
        <v>0</v>
      </c>
    </row>
    <row r="19" spans="1:20" ht="12.75" customHeight="1">
      <c r="A19" s="813" t="s">
        <v>279</v>
      </c>
      <c r="B19" s="813" t="s">
        <v>280</v>
      </c>
      <c r="C19" s="834">
        <v>475025</v>
      </c>
      <c r="D19" s="835" t="s">
        <v>790</v>
      </c>
      <c r="E19" s="814" t="s">
        <v>536</v>
      </c>
      <c r="G19" s="834" t="s">
        <v>647</v>
      </c>
      <c r="H19" s="815" t="s">
        <v>529</v>
      </c>
      <c r="I19" s="836" t="s">
        <v>648</v>
      </c>
      <c r="J19" s="834" t="str">
        <f t="shared" si="0"/>
        <v>No Match</v>
      </c>
      <c r="K19" s="835" t="s">
        <v>796</v>
      </c>
      <c r="L19" s="834" t="s">
        <v>1076</v>
      </c>
      <c r="M19" s="836" t="s">
        <v>1113</v>
      </c>
      <c r="N19" s="838"/>
      <c r="O19" s="813">
        <f>+'Form 2B'!A56</f>
        <v>0</v>
      </c>
      <c r="P19" s="950" t="e">
        <f>VLOOKUP($O19,ICP!$A:$B,2,FALSE)</f>
        <v>#N/A</v>
      </c>
      <c r="R19" s="814" t="s">
        <v>313</v>
      </c>
      <c r="S19" s="949">
        <f t="shared" si="1"/>
        <v>0</v>
      </c>
      <c r="T19" s="909">
        <f>+'Form 2B'!C56</f>
        <v>0</v>
      </c>
    </row>
    <row r="20" spans="1:20" ht="12.75" customHeight="1">
      <c r="A20" s="813" t="s">
        <v>279</v>
      </c>
      <c r="B20" s="813" t="s">
        <v>280</v>
      </c>
      <c r="C20" s="834">
        <v>475025</v>
      </c>
      <c r="D20" s="835" t="s">
        <v>790</v>
      </c>
      <c r="E20" s="814" t="s">
        <v>536</v>
      </c>
      <c r="G20" s="834" t="s">
        <v>647</v>
      </c>
      <c r="H20" s="815" t="s">
        <v>529</v>
      </c>
      <c r="I20" s="836" t="s">
        <v>648</v>
      </c>
      <c r="J20" s="834" t="str">
        <f t="shared" si="0"/>
        <v>No Match</v>
      </c>
      <c r="K20" s="835" t="s">
        <v>796</v>
      </c>
      <c r="L20" s="834" t="s">
        <v>1076</v>
      </c>
      <c r="M20" s="836" t="s">
        <v>1113</v>
      </c>
      <c r="N20" s="838"/>
      <c r="O20" s="813">
        <f>+'Form 2B'!A57</f>
        <v>0</v>
      </c>
      <c r="P20" s="950" t="e">
        <f>VLOOKUP($O20,ICP!$A:$B,2,FALSE)</f>
        <v>#N/A</v>
      </c>
      <c r="R20" s="814" t="s">
        <v>313</v>
      </c>
      <c r="S20" s="949">
        <f t="shared" si="1"/>
        <v>0</v>
      </c>
      <c r="T20" s="909">
        <f>+'Form 2B'!C57</f>
        <v>0</v>
      </c>
    </row>
    <row r="21" spans="1:20" ht="12.75" customHeight="1">
      <c r="A21" s="813" t="s">
        <v>279</v>
      </c>
      <c r="B21" s="813" t="s">
        <v>280</v>
      </c>
      <c r="C21" s="834">
        <v>475025</v>
      </c>
      <c r="D21" s="835" t="s">
        <v>790</v>
      </c>
      <c r="E21" s="814" t="s">
        <v>536</v>
      </c>
      <c r="G21" s="834" t="s">
        <v>647</v>
      </c>
      <c r="H21" s="815" t="s">
        <v>529</v>
      </c>
      <c r="I21" s="836" t="s">
        <v>648</v>
      </c>
      <c r="J21" s="834" t="str">
        <f t="shared" si="0"/>
        <v>No Match</v>
      </c>
      <c r="K21" s="835" t="s">
        <v>796</v>
      </c>
      <c r="L21" s="834" t="s">
        <v>1076</v>
      </c>
      <c r="M21" s="836" t="s">
        <v>1113</v>
      </c>
      <c r="N21" s="838"/>
      <c r="O21" s="813">
        <f>+'Form 2B'!A58</f>
        <v>0</v>
      </c>
      <c r="P21" s="950" t="e">
        <f>VLOOKUP($O21,ICP!$A:$B,2,FALSE)</f>
        <v>#N/A</v>
      </c>
      <c r="R21" s="814" t="s">
        <v>313</v>
      </c>
      <c r="S21" s="949">
        <f t="shared" si="1"/>
        <v>0</v>
      </c>
      <c r="T21" s="909">
        <f>+'Form 2B'!C58</f>
        <v>0</v>
      </c>
    </row>
    <row r="22" spans="1:20" ht="12.75" customHeight="1">
      <c r="A22" s="813" t="s">
        <v>279</v>
      </c>
      <c r="B22" s="813" t="s">
        <v>280</v>
      </c>
      <c r="C22" s="834">
        <v>475025</v>
      </c>
      <c r="D22" s="835" t="s">
        <v>790</v>
      </c>
      <c r="E22" s="814" t="s">
        <v>536</v>
      </c>
      <c r="G22" s="834" t="s">
        <v>647</v>
      </c>
      <c r="H22" s="815" t="s">
        <v>529</v>
      </c>
      <c r="I22" s="836" t="s">
        <v>648</v>
      </c>
      <c r="J22" s="834" t="str">
        <f t="shared" si="0"/>
        <v>No Match</v>
      </c>
      <c r="K22" s="835" t="s">
        <v>796</v>
      </c>
      <c r="L22" s="834" t="s">
        <v>1076</v>
      </c>
      <c r="M22" s="836" t="s">
        <v>1113</v>
      </c>
      <c r="N22" s="838"/>
      <c r="O22" s="813">
        <f>+'Form 2B'!A59</f>
        <v>0</v>
      </c>
      <c r="P22" s="950" t="e">
        <f>VLOOKUP($O22,ICP!$A:$B,2,FALSE)</f>
        <v>#N/A</v>
      </c>
      <c r="R22" s="814" t="s">
        <v>313</v>
      </c>
      <c r="S22" s="949">
        <f t="shared" si="1"/>
        <v>0</v>
      </c>
      <c r="T22" s="909">
        <f>+'Form 2B'!C59</f>
        <v>0</v>
      </c>
    </row>
    <row r="23" spans="1:20" ht="12.75" customHeight="1">
      <c r="A23" s="813" t="s">
        <v>279</v>
      </c>
      <c r="B23" s="813" t="s">
        <v>280</v>
      </c>
      <c r="C23" s="834">
        <v>475025</v>
      </c>
      <c r="D23" s="835" t="s">
        <v>790</v>
      </c>
      <c r="E23" s="814" t="s">
        <v>536</v>
      </c>
      <c r="G23" s="834" t="s">
        <v>647</v>
      </c>
      <c r="H23" s="815" t="s">
        <v>529</v>
      </c>
      <c r="I23" s="836" t="s">
        <v>648</v>
      </c>
      <c r="J23" s="834" t="str">
        <f t="shared" si="0"/>
        <v>No Match</v>
      </c>
      <c r="K23" s="835" t="s">
        <v>796</v>
      </c>
      <c r="L23" s="834" t="s">
        <v>1076</v>
      </c>
      <c r="M23" s="836" t="s">
        <v>1113</v>
      </c>
      <c r="N23" s="838"/>
      <c r="O23" s="813">
        <f>+'Form 2B'!A60</f>
        <v>0</v>
      </c>
      <c r="P23" s="950" t="e">
        <f>VLOOKUP($O23,ICP!$A:$B,2,FALSE)</f>
        <v>#N/A</v>
      </c>
      <c r="R23" s="814" t="s">
        <v>313</v>
      </c>
      <c r="S23" s="949">
        <f t="shared" si="1"/>
        <v>0</v>
      </c>
      <c r="T23" s="909">
        <f>+'Form 2B'!C60</f>
        <v>0</v>
      </c>
    </row>
    <row r="24" spans="1:20" ht="12.75" customHeight="1">
      <c r="A24" s="813" t="s">
        <v>279</v>
      </c>
      <c r="B24" s="813" t="s">
        <v>280</v>
      </c>
      <c r="C24" s="834">
        <v>475025</v>
      </c>
      <c r="D24" s="835" t="s">
        <v>790</v>
      </c>
      <c r="E24" s="814" t="s">
        <v>536</v>
      </c>
      <c r="G24" s="834" t="s">
        <v>647</v>
      </c>
      <c r="H24" s="815" t="s">
        <v>529</v>
      </c>
      <c r="I24" s="836" t="s">
        <v>648</v>
      </c>
      <c r="J24" s="834" t="str">
        <f t="shared" si="0"/>
        <v>No Match</v>
      </c>
      <c r="K24" s="835" t="s">
        <v>796</v>
      </c>
      <c r="L24" s="834" t="s">
        <v>1076</v>
      </c>
      <c r="M24" s="836" t="s">
        <v>1113</v>
      </c>
      <c r="N24" s="838"/>
      <c r="O24" s="813">
        <f>+'Form 2B'!A61</f>
        <v>0</v>
      </c>
      <c r="P24" s="950" t="e">
        <f>VLOOKUP($O24,ICP!$A:$B,2,FALSE)</f>
        <v>#N/A</v>
      </c>
      <c r="R24" s="814" t="s">
        <v>313</v>
      </c>
      <c r="S24" s="949">
        <f t="shared" si="1"/>
        <v>0</v>
      </c>
      <c r="T24" s="909">
        <f>+'Form 2B'!C61</f>
        <v>0</v>
      </c>
    </row>
    <row r="25" spans="1:20" ht="12.75" customHeight="1">
      <c r="A25" s="813" t="s">
        <v>279</v>
      </c>
      <c r="B25" s="813" t="s">
        <v>280</v>
      </c>
      <c r="C25" s="834">
        <v>475025</v>
      </c>
      <c r="D25" s="835" t="s">
        <v>790</v>
      </c>
      <c r="E25" s="814" t="s">
        <v>536</v>
      </c>
      <c r="G25" s="834" t="s">
        <v>647</v>
      </c>
      <c r="H25" s="815" t="s">
        <v>529</v>
      </c>
      <c r="I25" s="836" t="s">
        <v>648</v>
      </c>
      <c r="J25" s="834" t="str">
        <f t="shared" si="0"/>
        <v>No Match</v>
      </c>
      <c r="K25" s="835" t="s">
        <v>796</v>
      </c>
      <c r="L25" s="834" t="s">
        <v>1076</v>
      </c>
      <c r="M25" s="836" t="s">
        <v>1113</v>
      </c>
      <c r="N25" s="838"/>
      <c r="O25" s="813">
        <f>+'Form 2B'!A62</f>
        <v>0</v>
      </c>
      <c r="P25" s="950" t="e">
        <f>VLOOKUP($O25,ICP!$A:$B,2,FALSE)</f>
        <v>#N/A</v>
      </c>
      <c r="R25" s="814" t="s">
        <v>313</v>
      </c>
      <c r="S25" s="949">
        <f t="shared" si="1"/>
        <v>0</v>
      </c>
      <c r="T25" s="909">
        <f>+'Form 2B'!C62</f>
        <v>0</v>
      </c>
    </row>
    <row r="26" spans="1:20">
      <c r="A26" s="813" t="s">
        <v>16</v>
      </c>
      <c r="B26" s="813">
        <v>416000</v>
      </c>
      <c r="C26" s="834">
        <v>416005</v>
      </c>
      <c r="D26" s="834" t="s">
        <v>602</v>
      </c>
      <c r="E26" s="837">
        <v>401999</v>
      </c>
      <c r="F26" s="837"/>
      <c r="G26" s="834" t="s">
        <v>649</v>
      </c>
      <c r="H26" s="815">
        <v>401999</v>
      </c>
      <c r="I26" s="834" t="s">
        <v>649</v>
      </c>
      <c r="J26" s="834" t="str">
        <f t="shared" si="0"/>
        <v>Ok</v>
      </c>
      <c r="L26" s="914">
        <v>401999</v>
      </c>
      <c r="M26" s="834" t="s">
        <v>649</v>
      </c>
      <c r="N26" s="840"/>
      <c r="O26" s="855"/>
      <c r="P26" s="932"/>
      <c r="Q26" s="920"/>
      <c r="R26" s="814" t="s">
        <v>314</v>
      </c>
      <c r="S26" s="949">
        <f t="shared" si="1"/>
        <v>0</v>
      </c>
      <c r="T26" s="909">
        <f>'Form 2B'!C11</f>
        <v>0</v>
      </c>
    </row>
    <row r="27" spans="1:20">
      <c r="A27" s="813" t="s">
        <v>8</v>
      </c>
      <c r="B27" s="813">
        <v>422100</v>
      </c>
      <c r="C27" s="834">
        <v>422305</v>
      </c>
      <c r="D27" s="834" t="s">
        <v>603</v>
      </c>
      <c r="E27" s="814">
        <v>409199</v>
      </c>
      <c r="G27" s="813" t="s">
        <v>650</v>
      </c>
      <c r="H27" s="815">
        <v>409199</v>
      </c>
      <c r="I27" s="816" t="s">
        <v>650</v>
      </c>
      <c r="J27" s="834" t="str">
        <f t="shared" si="0"/>
        <v>Ok</v>
      </c>
      <c r="L27" s="914">
        <v>409199</v>
      </c>
      <c r="M27" s="816" t="s">
        <v>650</v>
      </c>
      <c r="N27" s="840"/>
      <c r="O27" s="855"/>
      <c r="P27" s="932"/>
      <c r="Q27" s="920"/>
      <c r="R27" s="814" t="s">
        <v>314</v>
      </c>
      <c r="S27" s="949">
        <f t="shared" si="1"/>
        <v>0</v>
      </c>
      <c r="T27" s="909">
        <f>'Form 2B'!C12</f>
        <v>0</v>
      </c>
    </row>
    <row r="28" spans="1:20">
      <c r="A28" s="834" t="s">
        <v>823</v>
      </c>
      <c r="B28" s="813">
        <v>435000</v>
      </c>
      <c r="C28" s="834">
        <v>435005</v>
      </c>
      <c r="D28" s="834" t="s">
        <v>604</v>
      </c>
      <c r="E28" s="814">
        <v>409399</v>
      </c>
      <c r="G28" s="813" t="s">
        <v>651</v>
      </c>
      <c r="H28" s="815">
        <v>409399</v>
      </c>
      <c r="I28" s="816" t="s">
        <v>651</v>
      </c>
      <c r="J28" s="834" t="str">
        <f t="shared" si="0"/>
        <v>Ok</v>
      </c>
      <c r="L28" s="914">
        <v>409399</v>
      </c>
      <c r="M28" s="816" t="s">
        <v>651</v>
      </c>
      <c r="N28" s="840"/>
      <c r="O28" s="855"/>
      <c r="P28" s="932"/>
      <c r="Q28" s="920"/>
      <c r="R28" s="841" t="s">
        <v>314</v>
      </c>
      <c r="S28" s="949">
        <f t="shared" si="1"/>
        <v>0</v>
      </c>
      <c r="T28" s="909">
        <f>+'Form 2B'!C14</f>
        <v>0</v>
      </c>
    </row>
    <row r="29" spans="1:20">
      <c r="A29" s="834" t="s">
        <v>355</v>
      </c>
      <c r="B29" s="813" t="s">
        <v>281</v>
      </c>
      <c r="C29" s="842">
        <v>435005</v>
      </c>
      <c r="D29" s="842" t="s">
        <v>604</v>
      </c>
      <c r="E29" s="843" t="s">
        <v>530</v>
      </c>
      <c r="F29" s="843"/>
      <c r="G29" s="842" t="s">
        <v>652</v>
      </c>
      <c r="H29" s="815" t="s">
        <v>530</v>
      </c>
      <c r="I29" s="816" t="s">
        <v>652</v>
      </c>
      <c r="J29" s="834" t="str">
        <f t="shared" si="0"/>
        <v>Ok</v>
      </c>
      <c r="L29" s="816" t="s">
        <v>1074</v>
      </c>
      <c r="M29" s="816" t="s">
        <v>1114</v>
      </c>
      <c r="N29" s="840"/>
      <c r="O29" s="813">
        <f>+'Form 2B'!A43</f>
        <v>0</v>
      </c>
      <c r="P29" s="950" t="e">
        <f>VLOOKUP($O29,ICP!$A:$B,2,FALSE)</f>
        <v>#N/A</v>
      </c>
      <c r="R29" s="814" t="s">
        <v>315</v>
      </c>
      <c r="S29" s="949">
        <f t="shared" si="1"/>
        <v>0</v>
      </c>
      <c r="T29" s="909">
        <f>+'Form 2B'!F43</f>
        <v>0</v>
      </c>
    </row>
    <row r="30" spans="1:20">
      <c r="A30" s="834" t="s">
        <v>355</v>
      </c>
      <c r="B30" s="813" t="s">
        <v>281</v>
      </c>
      <c r="C30" s="842">
        <v>435005</v>
      </c>
      <c r="D30" s="842" t="s">
        <v>604</v>
      </c>
      <c r="E30" s="843" t="s">
        <v>530</v>
      </c>
      <c r="F30" s="843"/>
      <c r="G30" s="842" t="s">
        <v>652</v>
      </c>
      <c r="H30" s="815" t="s">
        <v>530</v>
      </c>
      <c r="I30" s="816" t="s">
        <v>652</v>
      </c>
      <c r="J30" s="834" t="str">
        <f t="shared" si="0"/>
        <v>Ok</v>
      </c>
      <c r="L30" s="816" t="s">
        <v>1074</v>
      </c>
      <c r="M30" s="816" t="s">
        <v>1114</v>
      </c>
      <c r="N30" s="840"/>
      <c r="O30" s="813">
        <f>+'Form 2B'!A44</f>
        <v>0</v>
      </c>
      <c r="P30" s="950" t="e">
        <f>VLOOKUP($O30,ICP!$A:$B,2,FALSE)</f>
        <v>#N/A</v>
      </c>
      <c r="R30" s="814" t="s">
        <v>315</v>
      </c>
      <c r="S30" s="949">
        <f t="shared" si="1"/>
        <v>0</v>
      </c>
      <c r="T30" s="909">
        <f>+'Form 2B'!F44</f>
        <v>0</v>
      </c>
    </row>
    <row r="31" spans="1:20">
      <c r="A31" s="834" t="s">
        <v>355</v>
      </c>
      <c r="B31" s="813" t="s">
        <v>281</v>
      </c>
      <c r="C31" s="842">
        <v>435005</v>
      </c>
      <c r="D31" s="842" t="s">
        <v>604</v>
      </c>
      <c r="E31" s="843" t="s">
        <v>530</v>
      </c>
      <c r="F31" s="843"/>
      <c r="G31" s="842" t="s">
        <v>652</v>
      </c>
      <c r="H31" s="815" t="s">
        <v>530</v>
      </c>
      <c r="I31" s="816" t="s">
        <v>652</v>
      </c>
      <c r="J31" s="834" t="str">
        <f t="shared" si="0"/>
        <v>Ok</v>
      </c>
      <c r="L31" s="816" t="s">
        <v>1074</v>
      </c>
      <c r="M31" s="816" t="s">
        <v>1114</v>
      </c>
      <c r="N31" s="840"/>
      <c r="O31" s="813">
        <f>+'Form 2B'!A45</f>
        <v>0</v>
      </c>
      <c r="P31" s="950" t="e">
        <f>VLOOKUP($O31,ICP!$A:$B,2,FALSE)</f>
        <v>#N/A</v>
      </c>
      <c r="R31" s="814" t="s">
        <v>315</v>
      </c>
      <c r="S31" s="949">
        <f t="shared" si="1"/>
        <v>0</v>
      </c>
      <c r="T31" s="909">
        <f>+'Form 2B'!F45</f>
        <v>0</v>
      </c>
    </row>
    <row r="32" spans="1:20">
      <c r="A32" s="834" t="s">
        <v>355</v>
      </c>
      <c r="B32" s="813" t="s">
        <v>281</v>
      </c>
      <c r="C32" s="842">
        <v>435005</v>
      </c>
      <c r="D32" s="842" t="s">
        <v>604</v>
      </c>
      <c r="E32" s="843" t="s">
        <v>530</v>
      </c>
      <c r="F32" s="843"/>
      <c r="G32" s="842" t="s">
        <v>652</v>
      </c>
      <c r="H32" s="815" t="s">
        <v>530</v>
      </c>
      <c r="I32" s="816" t="s">
        <v>652</v>
      </c>
      <c r="J32" s="834" t="str">
        <f t="shared" si="0"/>
        <v>Ok</v>
      </c>
      <c r="L32" s="816" t="s">
        <v>1074</v>
      </c>
      <c r="M32" s="816" t="s">
        <v>1114</v>
      </c>
      <c r="N32" s="840"/>
      <c r="O32" s="813">
        <f>+'Form 2B'!A46</f>
        <v>0</v>
      </c>
      <c r="P32" s="950" t="e">
        <f>VLOOKUP($O32,ICP!$A:$B,2,FALSE)</f>
        <v>#N/A</v>
      </c>
      <c r="R32" s="814" t="s">
        <v>315</v>
      </c>
      <c r="S32" s="949">
        <f t="shared" si="1"/>
        <v>0</v>
      </c>
      <c r="T32" s="909">
        <f>+'Form 2B'!F46</f>
        <v>0</v>
      </c>
    </row>
    <row r="33" spans="1:20">
      <c r="A33" s="834" t="s">
        <v>355</v>
      </c>
      <c r="B33" s="813" t="s">
        <v>281</v>
      </c>
      <c r="C33" s="842">
        <v>435005</v>
      </c>
      <c r="D33" s="842" t="s">
        <v>604</v>
      </c>
      <c r="E33" s="843" t="s">
        <v>530</v>
      </c>
      <c r="F33" s="843"/>
      <c r="G33" s="842" t="s">
        <v>652</v>
      </c>
      <c r="H33" s="815" t="s">
        <v>530</v>
      </c>
      <c r="I33" s="816" t="s">
        <v>652</v>
      </c>
      <c r="J33" s="834" t="str">
        <f t="shared" si="0"/>
        <v>Ok</v>
      </c>
      <c r="L33" s="816" t="s">
        <v>1074</v>
      </c>
      <c r="M33" s="816" t="s">
        <v>1114</v>
      </c>
      <c r="N33" s="840"/>
      <c r="O33" s="813">
        <f>+'Form 2B'!A47</f>
        <v>0</v>
      </c>
      <c r="P33" s="950" t="e">
        <f>VLOOKUP($O33,ICP!$A:$B,2,FALSE)</f>
        <v>#N/A</v>
      </c>
      <c r="R33" s="814" t="s">
        <v>315</v>
      </c>
      <c r="S33" s="949">
        <f t="shared" si="1"/>
        <v>0</v>
      </c>
      <c r="T33" s="909">
        <f>+'Form 2B'!F47</f>
        <v>0</v>
      </c>
    </row>
    <row r="34" spans="1:20">
      <c r="A34" s="834" t="s">
        <v>355</v>
      </c>
      <c r="B34" s="813" t="s">
        <v>281</v>
      </c>
      <c r="C34" s="842">
        <v>435005</v>
      </c>
      <c r="D34" s="842" t="s">
        <v>604</v>
      </c>
      <c r="E34" s="843" t="s">
        <v>530</v>
      </c>
      <c r="F34" s="843"/>
      <c r="G34" s="842" t="s">
        <v>652</v>
      </c>
      <c r="H34" s="815" t="s">
        <v>530</v>
      </c>
      <c r="I34" s="816" t="s">
        <v>652</v>
      </c>
      <c r="J34" s="834" t="str">
        <f t="shared" si="0"/>
        <v>Ok</v>
      </c>
      <c r="L34" s="816" t="s">
        <v>1074</v>
      </c>
      <c r="M34" s="816" t="s">
        <v>1114</v>
      </c>
      <c r="N34" s="840"/>
      <c r="O34" s="813">
        <f>+'Form 2B'!A48</f>
        <v>0</v>
      </c>
      <c r="P34" s="950" t="e">
        <f>VLOOKUP($O34,ICP!$A:$B,2,FALSE)</f>
        <v>#N/A</v>
      </c>
      <c r="R34" s="814" t="s">
        <v>315</v>
      </c>
      <c r="S34" s="949">
        <f t="shared" si="1"/>
        <v>0</v>
      </c>
      <c r="T34" s="909">
        <f>+'Form 2B'!F48</f>
        <v>0</v>
      </c>
    </row>
    <row r="35" spans="1:20">
      <c r="A35" s="834" t="s">
        <v>355</v>
      </c>
      <c r="B35" s="813" t="s">
        <v>281</v>
      </c>
      <c r="C35" s="842">
        <v>435005</v>
      </c>
      <c r="D35" s="842" t="s">
        <v>604</v>
      </c>
      <c r="E35" s="843" t="s">
        <v>530</v>
      </c>
      <c r="F35" s="843"/>
      <c r="G35" s="842" t="s">
        <v>652</v>
      </c>
      <c r="H35" s="815" t="s">
        <v>530</v>
      </c>
      <c r="I35" s="816" t="s">
        <v>652</v>
      </c>
      <c r="J35" s="834" t="str">
        <f t="shared" si="0"/>
        <v>Ok</v>
      </c>
      <c r="L35" s="816" t="s">
        <v>1074</v>
      </c>
      <c r="M35" s="816" t="s">
        <v>1114</v>
      </c>
      <c r="N35" s="840"/>
      <c r="O35" s="813">
        <f>+'Form 2B'!A49</f>
        <v>0</v>
      </c>
      <c r="P35" s="950" t="e">
        <f>VLOOKUP($O35,ICP!$A:$B,2,FALSE)</f>
        <v>#N/A</v>
      </c>
      <c r="R35" s="814" t="s">
        <v>315</v>
      </c>
      <c r="S35" s="949">
        <f t="shared" si="1"/>
        <v>0</v>
      </c>
      <c r="T35" s="909">
        <f>+'Form 2B'!F49</f>
        <v>0</v>
      </c>
    </row>
    <row r="36" spans="1:20">
      <c r="A36" s="834" t="s">
        <v>355</v>
      </c>
      <c r="B36" s="813" t="s">
        <v>281</v>
      </c>
      <c r="C36" s="842">
        <v>435005</v>
      </c>
      <c r="D36" s="842" t="s">
        <v>604</v>
      </c>
      <c r="E36" s="843" t="s">
        <v>530</v>
      </c>
      <c r="F36" s="843"/>
      <c r="G36" s="842" t="s">
        <v>652</v>
      </c>
      <c r="H36" s="815" t="s">
        <v>530</v>
      </c>
      <c r="I36" s="816" t="s">
        <v>652</v>
      </c>
      <c r="J36" s="834" t="str">
        <f t="shared" si="0"/>
        <v>Ok</v>
      </c>
      <c r="L36" s="816" t="s">
        <v>1074</v>
      </c>
      <c r="M36" s="816" t="s">
        <v>1114</v>
      </c>
      <c r="N36" s="840"/>
      <c r="O36" s="813">
        <f>+'Form 2B'!A50</f>
        <v>0</v>
      </c>
      <c r="P36" s="950" t="e">
        <f>VLOOKUP($O36,ICP!$A:$B,2,FALSE)</f>
        <v>#N/A</v>
      </c>
      <c r="R36" s="814" t="s">
        <v>315</v>
      </c>
      <c r="S36" s="949">
        <f t="shared" si="1"/>
        <v>0</v>
      </c>
      <c r="T36" s="909">
        <f>+'Form 2B'!F50</f>
        <v>0</v>
      </c>
    </row>
    <row r="37" spans="1:20">
      <c r="A37" s="834" t="s">
        <v>355</v>
      </c>
      <c r="B37" s="813" t="s">
        <v>281</v>
      </c>
      <c r="C37" s="842">
        <v>435005</v>
      </c>
      <c r="D37" s="842" t="s">
        <v>604</v>
      </c>
      <c r="E37" s="843" t="s">
        <v>530</v>
      </c>
      <c r="F37" s="843"/>
      <c r="G37" s="842" t="s">
        <v>652</v>
      </c>
      <c r="H37" s="815" t="s">
        <v>530</v>
      </c>
      <c r="I37" s="816" t="s">
        <v>652</v>
      </c>
      <c r="J37" s="834" t="str">
        <f t="shared" si="0"/>
        <v>Ok</v>
      </c>
      <c r="L37" s="816" t="s">
        <v>1074</v>
      </c>
      <c r="M37" s="816" t="s">
        <v>1114</v>
      </c>
      <c r="N37" s="840"/>
      <c r="O37" s="813">
        <f>+'Form 2B'!A51</f>
        <v>0</v>
      </c>
      <c r="P37" s="950" t="e">
        <f>VLOOKUP($O37,ICP!$A:$B,2,FALSE)</f>
        <v>#N/A</v>
      </c>
      <c r="R37" s="814" t="s">
        <v>315</v>
      </c>
      <c r="S37" s="949">
        <f t="shared" si="1"/>
        <v>0</v>
      </c>
      <c r="T37" s="909">
        <f>+'Form 2B'!F51</f>
        <v>0</v>
      </c>
    </row>
    <row r="38" spans="1:20">
      <c r="A38" s="834" t="s">
        <v>355</v>
      </c>
      <c r="B38" s="813" t="s">
        <v>281</v>
      </c>
      <c r="C38" s="842">
        <v>435005</v>
      </c>
      <c r="D38" s="842" t="s">
        <v>604</v>
      </c>
      <c r="E38" s="843" t="s">
        <v>530</v>
      </c>
      <c r="F38" s="843"/>
      <c r="G38" s="842" t="s">
        <v>652</v>
      </c>
      <c r="H38" s="815" t="s">
        <v>530</v>
      </c>
      <c r="I38" s="816" t="s">
        <v>652</v>
      </c>
      <c r="J38" s="834" t="str">
        <f t="shared" si="0"/>
        <v>Ok</v>
      </c>
      <c r="L38" s="816" t="s">
        <v>1074</v>
      </c>
      <c r="M38" s="816" t="s">
        <v>1114</v>
      </c>
      <c r="N38" s="840"/>
      <c r="O38" s="813">
        <f>+'Form 2B'!A52</f>
        <v>0</v>
      </c>
      <c r="P38" s="950" t="e">
        <f>VLOOKUP($O38,ICP!$A:$B,2,FALSE)</f>
        <v>#N/A</v>
      </c>
      <c r="R38" s="814" t="s">
        <v>315</v>
      </c>
      <c r="S38" s="949">
        <f t="shared" si="1"/>
        <v>0</v>
      </c>
      <c r="T38" s="909">
        <f>+'Form 2B'!F52</f>
        <v>0</v>
      </c>
    </row>
    <row r="39" spans="1:20">
      <c r="A39" s="834" t="s">
        <v>355</v>
      </c>
      <c r="B39" s="813" t="s">
        <v>281</v>
      </c>
      <c r="C39" s="842">
        <v>435005</v>
      </c>
      <c r="D39" s="842" t="s">
        <v>604</v>
      </c>
      <c r="E39" s="843" t="s">
        <v>530</v>
      </c>
      <c r="F39" s="843"/>
      <c r="G39" s="842" t="s">
        <v>652</v>
      </c>
      <c r="H39" s="815" t="s">
        <v>530</v>
      </c>
      <c r="I39" s="816" t="s">
        <v>652</v>
      </c>
      <c r="J39" s="834" t="str">
        <f t="shared" si="0"/>
        <v>Ok</v>
      </c>
      <c r="L39" s="816" t="s">
        <v>1074</v>
      </c>
      <c r="M39" s="816" t="s">
        <v>1114</v>
      </c>
      <c r="N39" s="840"/>
      <c r="O39" s="813">
        <f>+'Form 2B'!A53</f>
        <v>0</v>
      </c>
      <c r="P39" s="950" t="e">
        <f>VLOOKUP($O39,ICP!$A:$B,2,FALSE)</f>
        <v>#N/A</v>
      </c>
      <c r="R39" s="814" t="s">
        <v>315</v>
      </c>
      <c r="S39" s="949">
        <f t="shared" si="1"/>
        <v>0</v>
      </c>
      <c r="T39" s="909">
        <f>+'Form 2B'!F53</f>
        <v>0</v>
      </c>
    </row>
    <row r="40" spans="1:20">
      <c r="A40" s="834" t="s">
        <v>355</v>
      </c>
      <c r="B40" s="813" t="s">
        <v>281</v>
      </c>
      <c r="C40" s="842">
        <v>435005</v>
      </c>
      <c r="D40" s="842" t="s">
        <v>604</v>
      </c>
      <c r="E40" s="843" t="s">
        <v>530</v>
      </c>
      <c r="F40" s="843"/>
      <c r="G40" s="842" t="s">
        <v>652</v>
      </c>
      <c r="H40" s="815" t="s">
        <v>530</v>
      </c>
      <c r="I40" s="816" t="s">
        <v>652</v>
      </c>
      <c r="J40" s="834" t="str">
        <f t="shared" si="0"/>
        <v>Ok</v>
      </c>
      <c r="L40" s="816" t="s">
        <v>1074</v>
      </c>
      <c r="M40" s="816" t="s">
        <v>1114</v>
      </c>
      <c r="N40" s="840"/>
      <c r="O40" s="813">
        <f>+'Form 2B'!A54</f>
        <v>0</v>
      </c>
      <c r="P40" s="950" t="e">
        <f>VLOOKUP($O40,ICP!$A:$B,2,FALSE)</f>
        <v>#N/A</v>
      </c>
      <c r="R40" s="814" t="s">
        <v>315</v>
      </c>
      <c r="S40" s="949">
        <f t="shared" si="1"/>
        <v>0</v>
      </c>
      <c r="T40" s="909">
        <f>+'Form 2B'!F54</f>
        <v>0</v>
      </c>
    </row>
    <row r="41" spans="1:20">
      <c r="A41" s="834" t="s">
        <v>355</v>
      </c>
      <c r="B41" s="813" t="s">
        <v>281</v>
      </c>
      <c r="C41" s="842">
        <v>435005</v>
      </c>
      <c r="D41" s="842" t="s">
        <v>604</v>
      </c>
      <c r="E41" s="843" t="s">
        <v>530</v>
      </c>
      <c r="F41" s="843"/>
      <c r="G41" s="842" t="s">
        <v>652</v>
      </c>
      <c r="H41" s="815" t="s">
        <v>530</v>
      </c>
      <c r="I41" s="816" t="s">
        <v>652</v>
      </c>
      <c r="J41" s="834" t="str">
        <f t="shared" si="0"/>
        <v>Ok</v>
      </c>
      <c r="L41" s="816" t="s">
        <v>1074</v>
      </c>
      <c r="M41" s="816" t="s">
        <v>1114</v>
      </c>
      <c r="N41" s="840"/>
      <c r="O41" s="813">
        <f>+'Form 2B'!A55</f>
        <v>0</v>
      </c>
      <c r="P41" s="950" t="e">
        <f>VLOOKUP($O41,ICP!$A:$B,2,FALSE)</f>
        <v>#N/A</v>
      </c>
      <c r="R41" s="814" t="s">
        <v>315</v>
      </c>
      <c r="S41" s="949">
        <f t="shared" si="1"/>
        <v>0</v>
      </c>
      <c r="T41" s="909">
        <f>+'Form 2B'!F55</f>
        <v>0</v>
      </c>
    </row>
    <row r="42" spans="1:20">
      <c r="A42" s="834" t="s">
        <v>355</v>
      </c>
      <c r="B42" s="813" t="s">
        <v>281</v>
      </c>
      <c r="C42" s="842">
        <v>435005</v>
      </c>
      <c r="D42" s="842" t="s">
        <v>604</v>
      </c>
      <c r="E42" s="843" t="s">
        <v>530</v>
      </c>
      <c r="F42" s="843"/>
      <c r="G42" s="842" t="s">
        <v>652</v>
      </c>
      <c r="H42" s="815" t="s">
        <v>530</v>
      </c>
      <c r="I42" s="816" t="s">
        <v>652</v>
      </c>
      <c r="J42" s="834" t="str">
        <f t="shared" si="0"/>
        <v>Ok</v>
      </c>
      <c r="L42" s="816" t="s">
        <v>1074</v>
      </c>
      <c r="M42" s="816" t="s">
        <v>1114</v>
      </c>
      <c r="N42" s="840"/>
      <c r="O42" s="813">
        <f>+'Form 2B'!A56</f>
        <v>0</v>
      </c>
      <c r="P42" s="950" t="e">
        <f>VLOOKUP($O42,ICP!$A:$B,2,FALSE)</f>
        <v>#N/A</v>
      </c>
      <c r="R42" s="814" t="s">
        <v>315</v>
      </c>
      <c r="S42" s="949">
        <f t="shared" si="1"/>
        <v>0</v>
      </c>
      <c r="T42" s="909">
        <f>+'Form 2B'!F56</f>
        <v>0</v>
      </c>
    </row>
    <row r="43" spans="1:20">
      <c r="A43" s="834" t="s">
        <v>355</v>
      </c>
      <c r="B43" s="813" t="s">
        <v>281</v>
      </c>
      <c r="C43" s="842">
        <v>435005</v>
      </c>
      <c r="D43" s="842" t="s">
        <v>604</v>
      </c>
      <c r="E43" s="843" t="s">
        <v>530</v>
      </c>
      <c r="F43" s="843"/>
      <c r="G43" s="842" t="s">
        <v>652</v>
      </c>
      <c r="H43" s="815" t="s">
        <v>530</v>
      </c>
      <c r="I43" s="816" t="s">
        <v>652</v>
      </c>
      <c r="J43" s="834" t="str">
        <f t="shared" si="0"/>
        <v>Ok</v>
      </c>
      <c r="L43" s="816" t="s">
        <v>1074</v>
      </c>
      <c r="M43" s="816" t="s">
        <v>1114</v>
      </c>
      <c r="N43" s="840"/>
      <c r="O43" s="813">
        <f>+'Form 2B'!A57</f>
        <v>0</v>
      </c>
      <c r="P43" s="950" t="e">
        <f>VLOOKUP($O43,ICP!$A:$B,2,FALSE)</f>
        <v>#N/A</v>
      </c>
      <c r="R43" s="814" t="s">
        <v>315</v>
      </c>
      <c r="S43" s="949">
        <f t="shared" si="1"/>
        <v>0</v>
      </c>
      <c r="T43" s="909">
        <f>+'Form 2B'!F57</f>
        <v>0</v>
      </c>
    </row>
    <row r="44" spans="1:20">
      <c r="A44" s="834" t="s">
        <v>355</v>
      </c>
      <c r="B44" s="813" t="s">
        <v>281</v>
      </c>
      <c r="C44" s="842">
        <v>435005</v>
      </c>
      <c r="D44" s="842" t="s">
        <v>604</v>
      </c>
      <c r="E44" s="843" t="s">
        <v>530</v>
      </c>
      <c r="F44" s="843"/>
      <c r="G44" s="842" t="s">
        <v>652</v>
      </c>
      <c r="H44" s="815" t="s">
        <v>530</v>
      </c>
      <c r="I44" s="816" t="s">
        <v>652</v>
      </c>
      <c r="J44" s="834" t="str">
        <f t="shared" si="0"/>
        <v>Ok</v>
      </c>
      <c r="L44" s="816" t="s">
        <v>1074</v>
      </c>
      <c r="M44" s="816" t="s">
        <v>1114</v>
      </c>
      <c r="N44" s="840"/>
      <c r="O44" s="813">
        <f>+'Form 2B'!A58</f>
        <v>0</v>
      </c>
      <c r="P44" s="950" t="e">
        <f>VLOOKUP($O44,ICP!$A:$B,2,FALSE)</f>
        <v>#N/A</v>
      </c>
      <c r="R44" s="814" t="s">
        <v>315</v>
      </c>
      <c r="S44" s="949">
        <f t="shared" si="1"/>
        <v>0</v>
      </c>
      <c r="T44" s="909">
        <f>+'Form 2B'!F58</f>
        <v>0</v>
      </c>
    </row>
    <row r="45" spans="1:20">
      <c r="A45" s="834" t="s">
        <v>355</v>
      </c>
      <c r="B45" s="813" t="s">
        <v>281</v>
      </c>
      <c r="C45" s="842">
        <v>435005</v>
      </c>
      <c r="D45" s="842" t="s">
        <v>604</v>
      </c>
      <c r="E45" s="843" t="s">
        <v>530</v>
      </c>
      <c r="F45" s="843"/>
      <c r="G45" s="842" t="s">
        <v>652</v>
      </c>
      <c r="H45" s="815" t="s">
        <v>530</v>
      </c>
      <c r="I45" s="816" t="s">
        <v>652</v>
      </c>
      <c r="J45" s="834" t="str">
        <f t="shared" si="0"/>
        <v>Ok</v>
      </c>
      <c r="L45" s="816" t="s">
        <v>1074</v>
      </c>
      <c r="M45" s="816" t="s">
        <v>1114</v>
      </c>
      <c r="N45" s="840"/>
      <c r="O45" s="813">
        <f>+'Form 2B'!A59</f>
        <v>0</v>
      </c>
      <c r="P45" s="950" t="e">
        <f>VLOOKUP($O45,ICP!$A:$B,2,FALSE)</f>
        <v>#N/A</v>
      </c>
      <c r="R45" s="814" t="s">
        <v>315</v>
      </c>
      <c r="S45" s="949">
        <f t="shared" si="1"/>
        <v>0</v>
      </c>
      <c r="T45" s="909">
        <f>+'Form 2B'!F59</f>
        <v>0</v>
      </c>
    </row>
    <row r="46" spans="1:20">
      <c r="A46" s="834" t="s">
        <v>355</v>
      </c>
      <c r="B46" s="813" t="s">
        <v>281</v>
      </c>
      <c r="C46" s="842">
        <v>435005</v>
      </c>
      <c r="D46" s="842" t="s">
        <v>604</v>
      </c>
      <c r="E46" s="843" t="s">
        <v>530</v>
      </c>
      <c r="F46" s="843"/>
      <c r="G46" s="842" t="s">
        <v>652</v>
      </c>
      <c r="H46" s="815" t="s">
        <v>530</v>
      </c>
      <c r="I46" s="816" t="s">
        <v>652</v>
      </c>
      <c r="J46" s="834" t="str">
        <f t="shared" si="0"/>
        <v>Ok</v>
      </c>
      <c r="L46" s="816" t="s">
        <v>1074</v>
      </c>
      <c r="M46" s="816" t="s">
        <v>1114</v>
      </c>
      <c r="N46" s="840"/>
      <c r="O46" s="813">
        <f>+'Form 2B'!A60</f>
        <v>0</v>
      </c>
      <c r="P46" s="950" t="e">
        <f>VLOOKUP($O46,ICP!$A:$B,2,FALSE)</f>
        <v>#N/A</v>
      </c>
      <c r="R46" s="814" t="s">
        <v>315</v>
      </c>
      <c r="S46" s="949">
        <f t="shared" si="1"/>
        <v>0</v>
      </c>
      <c r="T46" s="909">
        <f>+'Form 2B'!F60</f>
        <v>0</v>
      </c>
    </row>
    <row r="47" spans="1:20">
      <c r="A47" s="834" t="s">
        <v>355</v>
      </c>
      <c r="B47" s="813" t="s">
        <v>281</v>
      </c>
      <c r="C47" s="842">
        <v>435005</v>
      </c>
      <c r="D47" s="842" t="s">
        <v>604</v>
      </c>
      <c r="E47" s="843" t="s">
        <v>530</v>
      </c>
      <c r="F47" s="843"/>
      <c r="G47" s="842" t="s">
        <v>652</v>
      </c>
      <c r="H47" s="815" t="s">
        <v>530</v>
      </c>
      <c r="I47" s="816" t="s">
        <v>652</v>
      </c>
      <c r="J47" s="834" t="str">
        <f t="shared" si="0"/>
        <v>Ok</v>
      </c>
      <c r="L47" s="816" t="s">
        <v>1074</v>
      </c>
      <c r="M47" s="816" t="s">
        <v>1114</v>
      </c>
      <c r="N47" s="840"/>
      <c r="O47" s="813">
        <f>+'Form 2B'!A61</f>
        <v>0</v>
      </c>
      <c r="P47" s="950" t="e">
        <f>VLOOKUP($O47,ICP!$A:$B,2,FALSE)</f>
        <v>#N/A</v>
      </c>
      <c r="R47" s="814" t="s">
        <v>315</v>
      </c>
      <c r="S47" s="949">
        <f t="shared" si="1"/>
        <v>0</v>
      </c>
      <c r="T47" s="909">
        <f>+'Form 2B'!F61</f>
        <v>0</v>
      </c>
    </row>
    <row r="48" spans="1:20">
      <c r="A48" s="834" t="s">
        <v>355</v>
      </c>
      <c r="B48" s="813" t="s">
        <v>281</v>
      </c>
      <c r="C48" s="842">
        <v>435005</v>
      </c>
      <c r="D48" s="842" t="s">
        <v>604</v>
      </c>
      <c r="E48" s="843" t="s">
        <v>530</v>
      </c>
      <c r="F48" s="843"/>
      <c r="G48" s="842" t="s">
        <v>652</v>
      </c>
      <c r="H48" s="815" t="s">
        <v>530</v>
      </c>
      <c r="I48" s="816" t="s">
        <v>652</v>
      </c>
      <c r="J48" s="834" t="str">
        <f t="shared" si="0"/>
        <v>Ok</v>
      </c>
      <c r="L48" s="816" t="s">
        <v>1074</v>
      </c>
      <c r="M48" s="816" t="s">
        <v>1114</v>
      </c>
      <c r="N48" s="840"/>
      <c r="O48" s="813">
        <f>+'Form 2B'!A62</f>
        <v>0</v>
      </c>
      <c r="P48" s="950" t="e">
        <f>VLOOKUP($O48,ICP!$A:$B,2,FALSE)</f>
        <v>#N/A</v>
      </c>
      <c r="R48" s="814" t="s">
        <v>315</v>
      </c>
      <c r="S48" s="949">
        <f t="shared" si="1"/>
        <v>0</v>
      </c>
      <c r="T48" s="909">
        <f>+'Form 2B'!F62</f>
        <v>0</v>
      </c>
    </row>
    <row r="49" spans="1:20">
      <c r="A49" s="813" t="s">
        <v>9</v>
      </c>
      <c r="B49" s="813">
        <v>455000</v>
      </c>
      <c r="C49" s="834">
        <v>455005</v>
      </c>
      <c r="D49" s="834" t="s">
        <v>606</v>
      </c>
      <c r="E49" s="837">
        <v>409685</v>
      </c>
      <c r="F49" s="837"/>
      <c r="G49" s="834" t="s">
        <v>9</v>
      </c>
      <c r="H49" s="815">
        <v>409685</v>
      </c>
      <c r="I49" s="816" t="s">
        <v>9</v>
      </c>
      <c r="J49" s="834" t="str">
        <f t="shared" si="0"/>
        <v>Ok</v>
      </c>
      <c r="L49" s="914">
        <v>409685</v>
      </c>
      <c r="M49" s="816" t="s">
        <v>9</v>
      </c>
      <c r="N49" s="840"/>
      <c r="O49" s="855"/>
      <c r="P49" s="932"/>
      <c r="Q49" s="920"/>
      <c r="R49" s="814" t="s">
        <v>314</v>
      </c>
      <c r="S49" s="949">
        <f t="shared" si="1"/>
        <v>0</v>
      </c>
      <c r="T49" s="909">
        <f>+'Form 2B'!C16</f>
        <v>0</v>
      </c>
    </row>
    <row r="50" spans="1:20">
      <c r="A50" s="834" t="s">
        <v>824</v>
      </c>
      <c r="B50" s="813">
        <v>440000</v>
      </c>
      <c r="C50" s="834">
        <v>440005</v>
      </c>
      <c r="D50" s="834" t="s">
        <v>605</v>
      </c>
      <c r="E50" s="837">
        <v>409010</v>
      </c>
      <c r="F50" s="837"/>
      <c r="G50" s="834" t="s">
        <v>10</v>
      </c>
      <c r="H50" s="815">
        <v>409010</v>
      </c>
      <c r="I50" s="834" t="s">
        <v>10</v>
      </c>
      <c r="J50" s="834" t="str">
        <f t="shared" si="0"/>
        <v>Ok</v>
      </c>
      <c r="L50" s="914">
        <v>409010</v>
      </c>
      <c r="M50" s="834" t="s">
        <v>10</v>
      </c>
      <c r="N50" s="840"/>
      <c r="O50" s="855"/>
      <c r="P50" s="932"/>
      <c r="Q50" s="920"/>
      <c r="R50" s="814" t="s">
        <v>314</v>
      </c>
      <c r="S50" s="949">
        <f t="shared" si="1"/>
        <v>0</v>
      </c>
      <c r="T50" s="909">
        <f>+'Form 2B'!C18</f>
        <v>0</v>
      </c>
    </row>
    <row r="51" spans="1:20">
      <c r="A51" s="834" t="s">
        <v>356</v>
      </c>
      <c r="B51" s="813" t="s">
        <v>282</v>
      </c>
      <c r="C51" s="834">
        <v>440005</v>
      </c>
      <c r="D51" s="834" t="s">
        <v>605</v>
      </c>
      <c r="E51" s="837" t="s">
        <v>531</v>
      </c>
      <c r="F51" s="837"/>
      <c r="G51" s="834" t="s">
        <v>653</v>
      </c>
      <c r="H51" s="815" t="s">
        <v>531</v>
      </c>
      <c r="I51" s="834" t="s">
        <v>653</v>
      </c>
      <c r="J51" s="834" t="str">
        <f t="shared" si="0"/>
        <v>Ok</v>
      </c>
      <c r="L51" s="816" t="s">
        <v>1073</v>
      </c>
      <c r="M51" s="834" t="s">
        <v>1115</v>
      </c>
      <c r="N51" s="840"/>
      <c r="O51" s="813">
        <f>+'Form 2B'!A43</f>
        <v>0</v>
      </c>
      <c r="P51" s="950" t="e">
        <f>VLOOKUP($O51,ICP!$A:$B,2,FALSE)</f>
        <v>#N/A</v>
      </c>
      <c r="R51" s="814" t="s">
        <v>318</v>
      </c>
      <c r="S51" s="949">
        <f t="shared" si="1"/>
        <v>0</v>
      </c>
      <c r="T51" s="909">
        <f>+'Form 2B'!G43</f>
        <v>0</v>
      </c>
    </row>
    <row r="52" spans="1:20">
      <c r="A52" s="834" t="s">
        <v>356</v>
      </c>
      <c r="B52" s="813" t="s">
        <v>282</v>
      </c>
      <c r="C52" s="834">
        <v>440005</v>
      </c>
      <c r="D52" s="834" t="s">
        <v>605</v>
      </c>
      <c r="E52" s="837" t="s">
        <v>531</v>
      </c>
      <c r="F52" s="837"/>
      <c r="G52" s="834" t="s">
        <v>653</v>
      </c>
      <c r="H52" s="815" t="s">
        <v>531</v>
      </c>
      <c r="I52" s="834" t="s">
        <v>653</v>
      </c>
      <c r="J52" s="834" t="str">
        <f t="shared" si="0"/>
        <v>Ok</v>
      </c>
      <c r="L52" s="816" t="s">
        <v>1073</v>
      </c>
      <c r="M52" s="834" t="s">
        <v>1115</v>
      </c>
      <c r="N52" s="840"/>
      <c r="O52" s="813">
        <f>+'Form 2B'!A44</f>
        <v>0</v>
      </c>
      <c r="P52" s="950" t="e">
        <f>VLOOKUP($O52,ICP!$A:$B,2,FALSE)</f>
        <v>#N/A</v>
      </c>
      <c r="R52" s="814" t="s">
        <v>318</v>
      </c>
      <c r="S52" s="949">
        <f t="shared" si="1"/>
        <v>0</v>
      </c>
      <c r="T52" s="909">
        <f>+'Form 2B'!G44</f>
        <v>0</v>
      </c>
    </row>
    <row r="53" spans="1:20">
      <c r="A53" s="834" t="s">
        <v>356</v>
      </c>
      <c r="B53" s="813" t="s">
        <v>282</v>
      </c>
      <c r="C53" s="834">
        <v>440005</v>
      </c>
      <c r="D53" s="834" t="s">
        <v>605</v>
      </c>
      <c r="E53" s="837" t="s">
        <v>531</v>
      </c>
      <c r="F53" s="837"/>
      <c r="G53" s="834" t="s">
        <v>653</v>
      </c>
      <c r="H53" s="815" t="s">
        <v>531</v>
      </c>
      <c r="I53" s="834" t="s">
        <v>653</v>
      </c>
      <c r="J53" s="834" t="str">
        <f t="shared" si="0"/>
        <v>Ok</v>
      </c>
      <c r="L53" s="816" t="s">
        <v>1073</v>
      </c>
      <c r="M53" s="834" t="s">
        <v>1115</v>
      </c>
      <c r="N53" s="840"/>
      <c r="O53" s="813">
        <f>+'Form 2B'!A45</f>
        <v>0</v>
      </c>
      <c r="P53" s="950" t="e">
        <f>VLOOKUP($O53,ICP!$A:$B,2,FALSE)</f>
        <v>#N/A</v>
      </c>
      <c r="R53" s="814" t="s">
        <v>318</v>
      </c>
      <c r="S53" s="949">
        <f t="shared" si="1"/>
        <v>0</v>
      </c>
      <c r="T53" s="909">
        <f>+'Form 2B'!G45</f>
        <v>0</v>
      </c>
    </row>
    <row r="54" spans="1:20">
      <c r="A54" s="834" t="s">
        <v>356</v>
      </c>
      <c r="B54" s="813" t="s">
        <v>282</v>
      </c>
      <c r="C54" s="834">
        <v>440005</v>
      </c>
      <c r="D54" s="834" t="s">
        <v>605</v>
      </c>
      <c r="E54" s="837" t="s">
        <v>531</v>
      </c>
      <c r="F54" s="837"/>
      <c r="G54" s="834" t="s">
        <v>653</v>
      </c>
      <c r="H54" s="815" t="s">
        <v>531</v>
      </c>
      <c r="I54" s="834" t="s">
        <v>653</v>
      </c>
      <c r="J54" s="834" t="str">
        <f t="shared" si="0"/>
        <v>Ok</v>
      </c>
      <c r="L54" s="816" t="s">
        <v>1073</v>
      </c>
      <c r="M54" s="834" t="s">
        <v>1115</v>
      </c>
      <c r="N54" s="840"/>
      <c r="O54" s="813">
        <f>+'Form 2B'!A46</f>
        <v>0</v>
      </c>
      <c r="P54" s="950" t="e">
        <f>VLOOKUP($O54,ICP!$A:$B,2,FALSE)</f>
        <v>#N/A</v>
      </c>
      <c r="R54" s="814" t="s">
        <v>318</v>
      </c>
      <c r="S54" s="949">
        <f t="shared" si="1"/>
        <v>0</v>
      </c>
      <c r="T54" s="909">
        <f>+'Form 2B'!G46</f>
        <v>0</v>
      </c>
    </row>
    <row r="55" spans="1:20">
      <c r="A55" s="834" t="s">
        <v>356</v>
      </c>
      <c r="B55" s="813" t="s">
        <v>282</v>
      </c>
      <c r="C55" s="834">
        <v>440005</v>
      </c>
      <c r="D55" s="834" t="s">
        <v>605</v>
      </c>
      <c r="E55" s="837" t="s">
        <v>531</v>
      </c>
      <c r="F55" s="837"/>
      <c r="G55" s="834" t="s">
        <v>653</v>
      </c>
      <c r="H55" s="815" t="s">
        <v>531</v>
      </c>
      <c r="I55" s="834" t="s">
        <v>653</v>
      </c>
      <c r="J55" s="834" t="str">
        <f t="shared" si="0"/>
        <v>Ok</v>
      </c>
      <c r="L55" s="816" t="s">
        <v>1073</v>
      </c>
      <c r="M55" s="834" t="s">
        <v>1115</v>
      </c>
      <c r="N55" s="840"/>
      <c r="O55" s="813">
        <f>+'Form 2B'!A47</f>
        <v>0</v>
      </c>
      <c r="P55" s="950" t="e">
        <f>VLOOKUP($O55,ICP!$A:$B,2,FALSE)</f>
        <v>#N/A</v>
      </c>
      <c r="R55" s="814" t="s">
        <v>318</v>
      </c>
      <c r="S55" s="949">
        <f t="shared" si="1"/>
        <v>0</v>
      </c>
      <c r="T55" s="909">
        <f>+'Form 2B'!G47</f>
        <v>0</v>
      </c>
    </row>
    <row r="56" spans="1:20">
      <c r="A56" s="834" t="s">
        <v>356</v>
      </c>
      <c r="B56" s="813" t="s">
        <v>282</v>
      </c>
      <c r="C56" s="834">
        <v>440005</v>
      </c>
      <c r="D56" s="834" t="s">
        <v>605</v>
      </c>
      <c r="E56" s="837" t="s">
        <v>531</v>
      </c>
      <c r="F56" s="837"/>
      <c r="G56" s="834" t="s">
        <v>653</v>
      </c>
      <c r="H56" s="815" t="s">
        <v>531</v>
      </c>
      <c r="I56" s="834" t="s">
        <v>653</v>
      </c>
      <c r="J56" s="834" t="str">
        <f t="shared" si="0"/>
        <v>Ok</v>
      </c>
      <c r="L56" s="816" t="s">
        <v>1073</v>
      </c>
      <c r="M56" s="834" t="s">
        <v>1115</v>
      </c>
      <c r="N56" s="840"/>
      <c r="O56" s="813">
        <f>+'Form 2B'!A48</f>
        <v>0</v>
      </c>
      <c r="P56" s="950" t="e">
        <f>VLOOKUP($O56,ICP!$A:$B,2,FALSE)</f>
        <v>#N/A</v>
      </c>
      <c r="R56" s="814" t="s">
        <v>318</v>
      </c>
      <c r="S56" s="949">
        <f t="shared" si="1"/>
        <v>0</v>
      </c>
      <c r="T56" s="909">
        <f>+'Form 2B'!G48</f>
        <v>0</v>
      </c>
    </row>
    <row r="57" spans="1:20">
      <c r="A57" s="834" t="s">
        <v>356</v>
      </c>
      <c r="B57" s="813" t="s">
        <v>282</v>
      </c>
      <c r="C57" s="834">
        <v>440005</v>
      </c>
      <c r="D57" s="834" t="s">
        <v>605</v>
      </c>
      <c r="E57" s="837" t="s">
        <v>531</v>
      </c>
      <c r="F57" s="837"/>
      <c r="G57" s="834" t="s">
        <v>653</v>
      </c>
      <c r="H57" s="815" t="s">
        <v>531</v>
      </c>
      <c r="I57" s="834" t="s">
        <v>653</v>
      </c>
      <c r="J57" s="834" t="str">
        <f t="shared" si="0"/>
        <v>Ok</v>
      </c>
      <c r="L57" s="816" t="s">
        <v>1073</v>
      </c>
      <c r="M57" s="834" t="s">
        <v>1115</v>
      </c>
      <c r="N57" s="840"/>
      <c r="O57" s="813">
        <f>+'Form 2B'!A49</f>
        <v>0</v>
      </c>
      <c r="P57" s="950" t="e">
        <f>VLOOKUP($O57,ICP!$A:$B,2,FALSE)</f>
        <v>#N/A</v>
      </c>
      <c r="R57" s="814" t="s">
        <v>318</v>
      </c>
      <c r="S57" s="949">
        <f t="shared" si="1"/>
        <v>0</v>
      </c>
      <c r="T57" s="909">
        <f>+'Form 2B'!G49</f>
        <v>0</v>
      </c>
    </row>
    <row r="58" spans="1:20">
      <c r="A58" s="834" t="s">
        <v>356</v>
      </c>
      <c r="B58" s="813" t="s">
        <v>282</v>
      </c>
      <c r="C58" s="834">
        <v>440005</v>
      </c>
      <c r="D58" s="834" t="s">
        <v>605</v>
      </c>
      <c r="E58" s="837" t="s">
        <v>531</v>
      </c>
      <c r="F58" s="837"/>
      <c r="G58" s="834" t="s">
        <v>653</v>
      </c>
      <c r="H58" s="815" t="s">
        <v>531</v>
      </c>
      <c r="I58" s="834" t="s">
        <v>653</v>
      </c>
      <c r="J58" s="834" t="str">
        <f t="shared" si="0"/>
        <v>Ok</v>
      </c>
      <c r="L58" s="816" t="s">
        <v>1073</v>
      </c>
      <c r="M58" s="834" t="s">
        <v>1115</v>
      </c>
      <c r="N58" s="840"/>
      <c r="O58" s="813">
        <f>+'Form 2B'!A50</f>
        <v>0</v>
      </c>
      <c r="P58" s="950" t="e">
        <f>VLOOKUP($O58,ICP!$A:$B,2,FALSE)</f>
        <v>#N/A</v>
      </c>
      <c r="R58" s="814" t="s">
        <v>318</v>
      </c>
      <c r="S58" s="949">
        <f t="shared" si="1"/>
        <v>0</v>
      </c>
      <c r="T58" s="909">
        <f>+'Form 2B'!G50</f>
        <v>0</v>
      </c>
    </row>
    <row r="59" spans="1:20">
      <c r="A59" s="834" t="s">
        <v>356</v>
      </c>
      <c r="B59" s="813" t="s">
        <v>282</v>
      </c>
      <c r="C59" s="834">
        <v>440005</v>
      </c>
      <c r="D59" s="834" t="s">
        <v>605</v>
      </c>
      <c r="E59" s="837" t="s">
        <v>531</v>
      </c>
      <c r="F59" s="837"/>
      <c r="G59" s="834" t="s">
        <v>653</v>
      </c>
      <c r="H59" s="815" t="s">
        <v>531</v>
      </c>
      <c r="I59" s="834" t="s">
        <v>653</v>
      </c>
      <c r="J59" s="834" t="str">
        <f t="shared" si="0"/>
        <v>Ok</v>
      </c>
      <c r="L59" s="816" t="s">
        <v>1073</v>
      </c>
      <c r="M59" s="834" t="s">
        <v>1115</v>
      </c>
      <c r="N59" s="840"/>
      <c r="O59" s="813">
        <f>+'Form 2B'!A51</f>
        <v>0</v>
      </c>
      <c r="P59" s="950" t="e">
        <f>VLOOKUP($O59,ICP!$A:$B,2,FALSE)</f>
        <v>#N/A</v>
      </c>
      <c r="R59" s="814" t="s">
        <v>318</v>
      </c>
      <c r="S59" s="949">
        <f t="shared" si="1"/>
        <v>0</v>
      </c>
      <c r="T59" s="909">
        <f>+'Form 2B'!G51</f>
        <v>0</v>
      </c>
    </row>
    <row r="60" spans="1:20">
      <c r="A60" s="834" t="s">
        <v>356</v>
      </c>
      <c r="B60" s="813" t="s">
        <v>282</v>
      </c>
      <c r="C60" s="834">
        <v>440005</v>
      </c>
      <c r="D60" s="834" t="s">
        <v>605</v>
      </c>
      <c r="E60" s="837" t="s">
        <v>531</v>
      </c>
      <c r="F60" s="837"/>
      <c r="G60" s="834" t="s">
        <v>653</v>
      </c>
      <c r="H60" s="815" t="s">
        <v>531</v>
      </c>
      <c r="I60" s="834" t="s">
        <v>653</v>
      </c>
      <c r="J60" s="834" t="str">
        <f t="shared" si="0"/>
        <v>Ok</v>
      </c>
      <c r="L60" s="816" t="s">
        <v>1073</v>
      </c>
      <c r="M60" s="834" t="s">
        <v>1115</v>
      </c>
      <c r="N60" s="840"/>
      <c r="O60" s="813">
        <f>+'Form 2B'!A52</f>
        <v>0</v>
      </c>
      <c r="P60" s="950" t="e">
        <f>VLOOKUP($O60,ICP!$A:$B,2,FALSE)</f>
        <v>#N/A</v>
      </c>
      <c r="R60" s="814" t="s">
        <v>318</v>
      </c>
      <c r="S60" s="949">
        <f t="shared" si="1"/>
        <v>0</v>
      </c>
      <c r="T60" s="909">
        <f>+'Form 2B'!G52</f>
        <v>0</v>
      </c>
    </row>
    <row r="61" spans="1:20">
      <c r="A61" s="834" t="s">
        <v>356</v>
      </c>
      <c r="B61" s="813" t="s">
        <v>282</v>
      </c>
      <c r="C61" s="834">
        <v>440005</v>
      </c>
      <c r="D61" s="834" t="s">
        <v>605</v>
      </c>
      <c r="E61" s="837" t="s">
        <v>531</v>
      </c>
      <c r="F61" s="837"/>
      <c r="G61" s="834" t="s">
        <v>653</v>
      </c>
      <c r="H61" s="815" t="s">
        <v>531</v>
      </c>
      <c r="I61" s="834" t="s">
        <v>653</v>
      </c>
      <c r="J61" s="834" t="str">
        <f t="shared" si="0"/>
        <v>Ok</v>
      </c>
      <c r="L61" s="816" t="s">
        <v>1073</v>
      </c>
      <c r="M61" s="834" t="s">
        <v>1115</v>
      </c>
      <c r="N61" s="840"/>
      <c r="O61" s="813">
        <f>+'Form 2B'!A53</f>
        <v>0</v>
      </c>
      <c r="P61" s="950" t="e">
        <f>VLOOKUP($O61,ICP!$A:$B,2,FALSE)</f>
        <v>#N/A</v>
      </c>
      <c r="R61" s="814" t="s">
        <v>318</v>
      </c>
      <c r="S61" s="949">
        <f t="shared" si="1"/>
        <v>0</v>
      </c>
      <c r="T61" s="909">
        <f>+'Form 2B'!G53</f>
        <v>0</v>
      </c>
    </row>
    <row r="62" spans="1:20">
      <c r="A62" s="834" t="s">
        <v>356</v>
      </c>
      <c r="B62" s="813" t="s">
        <v>282</v>
      </c>
      <c r="C62" s="834">
        <v>440005</v>
      </c>
      <c r="D62" s="834" t="s">
        <v>605</v>
      </c>
      <c r="E62" s="837" t="s">
        <v>531</v>
      </c>
      <c r="F62" s="837"/>
      <c r="G62" s="834" t="s">
        <v>653</v>
      </c>
      <c r="H62" s="815" t="s">
        <v>531</v>
      </c>
      <c r="I62" s="834" t="s">
        <v>653</v>
      </c>
      <c r="J62" s="834" t="str">
        <f t="shared" si="0"/>
        <v>Ok</v>
      </c>
      <c r="L62" s="816" t="s">
        <v>1073</v>
      </c>
      <c r="M62" s="834" t="s">
        <v>1115</v>
      </c>
      <c r="N62" s="840"/>
      <c r="O62" s="813">
        <f>+'Form 2B'!A54</f>
        <v>0</v>
      </c>
      <c r="P62" s="950" t="e">
        <f>VLOOKUP($O62,ICP!$A:$B,2,FALSE)</f>
        <v>#N/A</v>
      </c>
      <c r="R62" s="814" t="s">
        <v>318</v>
      </c>
      <c r="S62" s="949">
        <f t="shared" si="1"/>
        <v>0</v>
      </c>
      <c r="T62" s="909">
        <f>+'Form 2B'!G54</f>
        <v>0</v>
      </c>
    </row>
    <row r="63" spans="1:20">
      <c r="A63" s="834" t="s">
        <v>356</v>
      </c>
      <c r="B63" s="813" t="s">
        <v>282</v>
      </c>
      <c r="C63" s="834">
        <v>440005</v>
      </c>
      <c r="D63" s="834" t="s">
        <v>605</v>
      </c>
      <c r="E63" s="837" t="s">
        <v>531</v>
      </c>
      <c r="F63" s="837"/>
      <c r="G63" s="834" t="s">
        <v>653</v>
      </c>
      <c r="H63" s="815" t="s">
        <v>531</v>
      </c>
      <c r="I63" s="834" t="s">
        <v>653</v>
      </c>
      <c r="J63" s="834" t="str">
        <f t="shared" si="0"/>
        <v>Ok</v>
      </c>
      <c r="L63" s="816" t="s">
        <v>1073</v>
      </c>
      <c r="M63" s="834" t="s">
        <v>1115</v>
      </c>
      <c r="N63" s="840"/>
      <c r="O63" s="813">
        <f>+'Form 2B'!A55</f>
        <v>0</v>
      </c>
      <c r="P63" s="950" t="e">
        <f>VLOOKUP($O63,ICP!$A:$B,2,FALSE)</f>
        <v>#N/A</v>
      </c>
      <c r="R63" s="814" t="s">
        <v>318</v>
      </c>
      <c r="S63" s="949">
        <f t="shared" si="1"/>
        <v>0</v>
      </c>
      <c r="T63" s="909">
        <f>+'Form 2B'!G55</f>
        <v>0</v>
      </c>
    </row>
    <row r="64" spans="1:20">
      <c r="A64" s="834" t="s">
        <v>356</v>
      </c>
      <c r="B64" s="813" t="s">
        <v>282</v>
      </c>
      <c r="C64" s="834">
        <v>440005</v>
      </c>
      <c r="D64" s="834" t="s">
        <v>605</v>
      </c>
      <c r="E64" s="837" t="s">
        <v>531</v>
      </c>
      <c r="F64" s="837"/>
      <c r="G64" s="834" t="s">
        <v>653</v>
      </c>
      <c r="H64" s="815" t="s">
        <v>531</v>
      </c>
      <c r="I64" s="834" t="s">
        <v>653</v>
      </c>
      <c r="J64" s="834" t="str">
        <f t="shared" si="0"/>
        <v>Ok</v>
      </c>
      <c r="L64" s="816" t="s">
        <v>1073</v>
      </c>
      <c r="M64" s="834" t="s">
        <v>1115</v>
      </c>
      <c r="N64" s="840"/>
      <c r="O64" s="813">
        <f>+'Form 2B'!A56</f>
        <v>0</v>
      </c>
      <c r="P64" s="950" t="e">
        <f>VLOOKUP($O64,ICP!$A:$B,2,FALSE)</f>
        <v>#N/A</v>
      </c>
      <c r="R64" s="814" t="s">
        <v>318</v>
      </c>
      <c r="S64" s="949">
        <f t="shared" si="1"/>
        <v>0</v>
      </c>
      <c r="T64" s="909">
        <f>+'Form 2B'!G56</f>
        <v>0</v>
      </c>
    </row>
    <row r="65" spans="1:20">
      <c r="A65" s="834" t="s">
        <v>356</v>
      </c>
      <c r="B65" s="813" t="s">
        <v>282</v>
      </c>
      <c r="C65" s="834">
        <v>440005</v>
      </c>
      <c r="D65" s="834" t="s">
        <v>605</v>
      </c>
      <c r="E65" s="837" t="s">
        <v>531</v>
      </c>
      <c r="F65" s="837"/>
      <c r="G65" s="834" t="s">
        <v>653</v>
      </c>
      <c r="H65" s="815" t="s">
        <v>531</v>
      </c>
      <c r="I65" s="834" t="s">
        <v>653</v>
      </c>
      <c r="J65" s="834" t="str">
        <f t="shared" si="0"/>
        <v>Ok</v>
      </c>
      <c r="L65" s="816" t="s">
        <v>1073</v>
      </c>
      <c r="M65" s="834" t="s">
        <v>1115</v>
      </c>
      <c r="N65" s="840"/>
      <c r="O65" s="813">
        <f>+'Form 2B'!A57</f>
        <v>0</v>
      </c>
      <c r="P65" s="950" t="e">
        <f>VLOOKUP($O65,ICP!$A:$B,2,FALSE)</f>
        <v>#N/A</v>
      </c>
      <c r="R65" s="814" t="s">
        <v>318</v>
      </c>
      <c r="S65" s="949">
        <f t="shared" si="1"/>
        <v>0</v>
      </c>
      <c r="T65" s="909">
        <f>+'Form 2B'!G57</f>
        <v>0</v>
      </c>
    </row>
    <row r="66" spans="1:20">
      <c r="A66" s="834" t="s">
        <v>356</v>
      </c>
      <c r="B66" s="813" t="s">
        <v>282</v>
      </c>
      <c r="C66" s="834">
        <v>440005</v>
      </c>
      <c r="D66" s="834" t="s">
        <v>605</v>
      </c>
      <c r="E66" s="837" t="s">
        <v>531</v>
      </c>
      <c r="F66" s="837"/>
      <c r="G66" s="834" t="s">
        <v>653</v>
      </c>
      <c r="H66" s="815" t="s">
        <v>531</v>
      </c>
      <c r="I66" s="834" t="s">
        <v>653</v>
      </c>
      <c r="J66" s="834" t="str">
        <f t="shared" si="0"/>
        <v>Ok</v>
      </c>
      <c r="L66" s="816" t="s">
        <v>1073</v>
      </c>
      <c r="M66" s="834" t="s">
        <v>1115</v>
      </c>
      <c r="N66" s="840"/>
      <c r="O66" s="813">
        <f>+'Form 2B'!A58</f>
        <v>0</v>
      </c>
      <c r="P66" s="950" t="e">
        <f>VLOOKUP($O66,ICP!$A:$B,2,FALSE)</f>
        <v>#N/A</v>
      </c>
      <c r="R66" s="814" t="s">
        <v>318</v>
      </c>
      <c r="S66" s="949">
        <f t="shared" si="1"/>
        <v>0</v>
      </c>
      <c r="T66" s="909">
        <f>+'Form 2B'!G58</f>
        <v>0</v>
      </c>
    </row>
    <row r="67" spans="1:20">
      <c r="A67" s="834" t="s">
        <v>356</v>
      </c>
      <c r="B67" s="813" t="s">
        <v>282</v>
      </c>
      <c r="C67" s="834">
        <v>440005</v>
      </c>
      <c r="D67" s="834" t="s">
        <v>605</v>
      </c>
      <c r="E67" s="837" t="s">
        <v>531</v>
      </c>
      <c r="F67" s="837"/>
      <c r="G67" s="834" t="s">
        <v>653</v>
      </c>
      <c r="H67" s="815" t="s">
        <v>531</v>
      </c>
      <c r="I67" s="834" t="s">
        <v>653</v>
      </c>
      <c r="J67" s="834" t="str">
        <f t="shared" si="0"/>
        <v>Ok</v>
      </c>
      <c r="L67" s="816" t="s">
        <v>1073</v>
      </c>
      <c r="M67" s="834" t="s">
        <v>1115</v>
      </c>
      <c r="N67" s="840"/>
      <c r="O67" s="813">
        <f>+'Form 2B'!A59</f>
        <v>0</v>
      </c>
      <c r="P67" s="950" t="e">
        <f>VLOOKUP($O67,ICP!$A:$B,2,FALSE)</f>
        <v>#N/A</v>
      </c>
      <c r="R67" s="814" t="s">
        <v>318</v>
      </c>
      <c r="S67" s="949">
        <f t="shared" si="1"/>
        <v>0</v>
      </c>
      <c r="T67" s="909">
        <f>+'Form 2B'!G59</f>
        <v>0</v>
      </c>
    </row>
    <row r="68" spans="1:20">
      <c r="A68" s="834" t="s">
        <v>356</v>
      </c>
      <c r="B68" s="813" t="s">
        <v>282</v>
      </c>
      <c r="C68" s="834">
        <v>440005</v>
      </c>
      <c r="D68" s="834" t="s">
        <v>605</v>
      </c>
      <c r="E68" s="837" t="s">
        <v>531</v>
      </c>
      <c r="F68" s="837"/>
      <c r="G68" s="834" t="s">
        <v>653</v>
      </c>
      <c r="H68" s="815" t="s">
        <v>531</v>
      </c>
      <c r="I68" s="834" t="s">
        <v>653</v>
      </c>
      <c r="J68" s="834" t="str">
        <f t="shared" si="0"/>
        <v>Ok</v>
      </c>
      <c r="L68" s="816" t="s">
        <v>1073</v>
      </c>
      <c r="M68" s="834" t="s">
        <v>1115</v>
      </c>
      <c r="N68" s="840"/>
      <c r="O68" s="813">
        <f>+'Form 2B'!A60</f>
        <v>0</v>
      </c>
      <c r="P68" s="950" t="e">
        <f>VLOOKUP($O68,ICP!$A:$B,2,FALSE)</f>
        <v>#N/A</v>
      </c>
      <c r="R68" s="814" t="s">
        <v>318</v>
      </c>
      <c r="S68" s="949">
        <f t="shared" si="1"/>
        <v>0</v>
      </c>
      <c r="T68" s="909">
        <f>+'Form 2B'!G60</f>
        <v>0</v>
      </c>
    </row>
    <row r="69" spans="1:20">
      <c r="A69" s="834" t="s">
        <v>356</v>
      </c>
      <c r="B69" s="813" t="s">
        <v>282</v>
      </c>
      <c r="C69" s="834">
        <v>440005</v>
      </c>
      <c r="D69" s="834" t="s">
        <v>605</v>
      </c>
      <c r="E69" s="837" t="s">
        <v>531</v>
      </c>
      <c r="F69" s="837"/>
      <c r="G69" s="834" t="s">
        <v>653</v>
      </c>
      <c r="H69" s="815" t="s">
        <v>531</v>
      </c>
      <c r="I69" s="834" t="s">
        <v>653</v>
      </c>
      <c r="J69" s="834" t="str">
        <f t="shared" si="0"/>
        <v>Ok</v>
      </c>
      <c r="L69" s="816" t="s">
        <v>1073</v>
      </c>
      <c r="M69" s="834" t="s">
        <v>1115</v>
      </c>
      <c r="N69" s="840"/>
      <c r="O69" s="813">
        <f>+'Form 2B'!A61</f>
        <v>0</v>
      </c>
      <c r="P69" s="950" t="e">
        <f>VLOOKUP($O69,ICP!$A:$B,2,FALSE)</f>
        <v>#N/A</v>
      </c>
      <c r="R69" s="814" t="s">
        <v>318</v>
      </c>
      <c r="S69" s="949">
        <f t="shared" si="1"/>
        <v>0</v>
      </c>
      <c r="T69" s="909">
        <f>+'Form 2B'!G61</f>
        <v>0</v>
      </c>
    </row>
    <row r="70" spans="1:20">
      <c r="A70" s="834" t="s">
        <v>356</v>
      </c>
      <c r="B70" s="813" t="s">
        <v>282</v>
      </c>
      <c r="C70" s="834">
        <v>440005</v>
      </c>
      <c r="D70" s="834" t="s">
        <v>605</v>
      </c>
      <c r="E70" s="837" t="s">
        <v>531</v>
      </c>
      <c r="F70" s="837"/>
      <c r="G70" s="834" t="s">
        <v>653</v>
      </c>
      <c r="H70" s="815" t="s">
        <v>531</v>
      </c>
      <c r="I70" s="834" t="s">
        <v>653</v>
      </c>
      <c r="J70" s="834" t="str">
        <f t="shared" si="0"/>
        <v>Ok</v>
      </c>
      <c r="K70" s="835"/>
      <c r="L70" s="816" t="s">
        <v>1073</v>
      </c>
      <c r="M70" s="834" t="s">
        <v>1115</v>
      </c>
      <c r="N70" s="840"/>
      <c r="O70" s="813">
        <f>+'Form 2B'!A62</f>
        <v>0</v>
      </c>
      <c r="P70" s="950" t="e">
        <f>VLOOKUP($O70,ICP!$A:$B,2,FALSE)</f>
        <v>#N/A</v>
      </c>
      <c r="R70" s="814" t="s">
        <v>318</v>
      </c>
      <c r="S70" s="949">
        <f t="shared" si="1"/>
        <v>0</v>
      </c>
      <c r="T70" s="909">
        <f>+'Form 2B'!G62</f>
        <v>0</v>
      </c>
    </row>
    <row r="71" spans="1:20">
      <c r="A71" s="813" t="s">
        <v>825</v>
      </c>
      <c r="B71" s="813">
        <v>420017</v>
      </c>
      <c r="C71" s="834">
        <v>475005</v>
      </c>
      <c r="D71" s="834" t="s">
        <v>607</v>
      </c>
      <c r="E71" s="837">
        <v>409699</v>
      </c>
      <c r="F71" s="837"/>
      <c r="G71" s="834" t="s">
        <v>654</v>
      </c>
      <c r="H71" s="815">
        <v>409640</v>
      </c>
      <c r="I71" s="836" t="s">
        <v>656</v>
      </c>
      <c r="J71" s="834" t="str">
        <f t="shared" ref="J71:J134" si="2">IF(E71=H71,"Ok","No Match")</f>
        <v>No Match</v>
      </c>
      <c r="K71" s="835" t="s">
        <v>797</v>
      </c>
      <c r="L71" s="914">
        <v>409640</v>
      </c>
      <c r="M71" s="836" t="s">
        <v>813</v>
      </c>
      <c r="N71" s="840"/>
      <c r="O71" s="855"/>
      <c r="P71" s="932"/>
      <c r="Q71" s="920"/>
      <c r="R71" s="814" t="s">
        <v>319</v>
      </c>
      <c r="S71" s="949">
        <f t="shared" ref="S71:S134" si="3">+T71*$S$1</f>
        <v>0</v>
      </c>
      <c r="T71" s="909">
        <f>+'Form 2B'!C21</f>
        <v>0</v>
      </c>
    </row>
    <row r="72" spans="1:20">
      <c r="A72" s="813" t="s">
        <v>316</v>
      </c>
      <c r="B72" s="813" t="s">
        <v>283</v>
      </c>
      <c r="C72" s="834">
        <v>475005</v>
      </c>
      <c r="D72" s="834" t="s">
        <v>607</v>
      </c>
      <c r="E72" s="837" t="s">
        <v>536</v>
      </c>
      <c r="F72" s="837"/>
      <c r="G72" s="834" t="s">
        <v>647</v>
      </c>
      <c r="H72" s="815" t="s">
        <v>532</v>
      </c>
      <c r="I72" s="836" t="s">
        <v>655</v>
      </c>
      <c r="J72" s="834" t="str">
        <f t="shared" si="2"/>
        <v>No Match</v>
      </c>
      <c r="K72" s="835" t="s">
        <v>797</v>
      </c>
      <c r="L72" s="816" t="s">
        <v>1079</v>
      </c>
      <c r="M72" s="836" t="s">
        <v>1116</v>
      </c>
      <c r="N72" s="840"/>
      <c r="O72" s="813">
        <f>+'Form 2B'!A43</f>
        <v>0</v>
      </c>
      <c r="P72" s="950" t="e">
        <f>VLOOKUP($O72,ICP!$A:$B,2,FALSE)</f>
        <v>#N/A</v>
      </c>
      <c r="R72" s="814" t="s">
        <v>319</v>
      </c>
      <c r="S72" s="949">
        <f t="shared" si="3"/>
        <v>0</v>
      </c>
      <c r="T72" s="909">
        <f>+'Form 2B'!D43</f>
        <v>0</v>
      </c>
    </row>
    <row r="73" spans="1:20">
      <c r="A73" s="813" t="s">
        <v>316</v>
      </c>
      <c r="B73" s="813" t="s">
        <v>283</v>
      </c>
      <c r="C73" s="834">
        <v>475005</v>
      </c>
      <c r="D73" s="834" t="s">
        <v>607</v>
      </c>
      <c r="E73" s="837" t="s">
        <v>536</v>
      </c>
      <c r="F73" s="837"/>
      <c r="G73" s="834" t="s">
        <v>647</v>
      </c>
      <c r="H73" s="815" t="s">
        <v>532</v>
      </c>
      <c r="I73" s="836" t="s">
        <v>655</v>
      </c>
      <c r="J73" s="834" t="str">
        <f t="shared" si="2"/>
        <v>No Match</v>
      </c>
      <c r="K73" s="835" t="s">
        <v>797</v>
      </c>
      <c r="L73" s="816" t="s">
        <v>1079</v>
      </c>
      <c r="M73" s="836" t="s">
        <v>1116</v>
      </c>
      <c r="N73" s="840"/>
      <c r="O73" s="813">
        <f>+'Form 2B'!A44</f>
        <v>0</v>
      </c>
      <c r="P73" s="950" t="e">
        <f>VLOOKUP($O73,ICP!$A:$B,2,FALSE)</f>
        <v>#N/A</v>
      </c>
      <c r="R73" s="814" t="s">
        <v>319</v>
      </c>
      <c r="S73" s="949">
        <f t="shared" si="3"/>
        <v>0</v>
      </c>
      <c r="T73" s="909">
        <f>+'Form 2B'!D44</f>
        <v>0</v>
      </c>
    </row>
    <row r="74" spans="1:20">
      <c r="A74" s="813" t="s">
        <v>316</v>
      </c>
      <c r="B74" s="813" t="s">
        <v>283</v>
      </c>
      <c r="C74" s="834">
        <v>475005</v>
      </c>
      <c r="D74" s="834" t="s">
        <v>607</v>
      </c>
      <c r="E74" s="837" t="s">
        <v>536</v>
      </c>
      <c r="F74" s="837"/>
      <c r="G74" s="834" t="s">
        <v>647</v>
      </c>
      <c r="H74" s="815" t="s">
        <v>532</v>
      </c>
      <c r="I74" s="836" t="s">
        <v>655</v>
      </c>
      <c r="J74" s="834" t="str">
        <f t="shared" si="2"/>
        <v>No Match</v>
      </c>
      <c r="K74" s="835" t="s">
        <v>797</v>
      </c>
      <c r="L74" s="816" t="s">
        <v>1079</v>
      </c>
      <c r="M74" s="836" t="s">
        <v>1116</v>
      </c>
      <c r="N74" s="840"/>
      <c r="O74" s="813">
        <f>+'Form 2B'!A45</f>
        <v>0</v>
      </c>
      <c r="P74" s="950" t="e">
        <f>VLOOKUP($O74,ICP!$A:$B,2,FALSE)</f>
        <v>#N/A</v>
      </c>
      <c r="R74" s="814" t="s">
        <v>319</v>
      </c>
      <c r="S74" s="949">
        <f t="shared" si="3"/>
        <v>0</v>
      </c>
      <c r="T74" s="909">
        <f>+'Form 2B'!D45</f>
        <v>0</v>
      </c>
    </row>
    <row r="75" spans="1:20">
      <c r="A75" s="813" t="s">
        <v>316</v>
      </c>
      <c r="B75" s="813" t="s">
        <v>283</v>
      </c>
      <c r="C75" s="834">
        <v>475005</v>
      </c>
      <c r="D75" s="834" t="s">
        <v>607</v>
      </c>
      <c r="E75" s="837" t="s">
        <v>536</v>
      </c>
      <c r="F75" s="837"/>
      <c r="G75" s="834" t="s">
        <v>647</v>
      </c>
      <c r="H75" s="815" t="s">
        <v>532</v>
      </c>
      <c r="I75" s="836" t="s">
        <v>655</v>
      </c>
      <c r="J75" s="834" t="str">
        <f t="shared" si="2"/>
        <v>No Match</v>
      </c>
      <c r="K75" s="835" t="s">
        <v>797</v>
      </c>
      <c r="L75" s="816" t="s">
        <v>1079</v>
      </c>
      <c r="M75" s="836" t="s">
        <v>1116</v>
      </c>
      <c r="N75" s="840"/>
      <c r="O75" s="813">
        <f>+'Form 2B'!A46</f>
        <v>0</v>
      </c>
      <c r="P75" s="950" t="e">
        <f>VLOOKUP($O75,ICP!$A:$B,2,FALSE)</f>
        <v>#N/A</v>
      </c>
      <c r="R75" s="814" t="s">
        <v>319</v>
      </c>
      <c r="S75" s="949">
        <f t="shared" si="3"/>
        <v>0</v>
      </c>
      <c r="T75" s="909">
        <f>+'Form 2B'!D46</f>
        <v>0</v>
      </c>
    </row>
    <row r="76" spans="1:20">
      <c r="A76" s="813" t="s">
        <v>316</v>
      </c>
      <c r="B76" s="813" t="s">
        <v>283</v>
      </c>
      <c r="C76" s="834">
        <v>475005</v>
      </c>
      <c r="D76" s="834" t="s">
        <v>607</v>
      </c>
      <c r="E76" s="837" t="s">
        <v>536</v>
      </c>
      <c r="F76" s="837"/>
      <c r="G76" s="834" t="s">
        <v>647</v>
      </c>
      <c r="H76" s="815" t="s">
        <v>532</v>
      </c>
      <c r="I76" s="836" t="s">
        <v>655</v>
      </c>
      <c r="J76" s="834" t="str">
        <f t="shared" si="2"/>
        <v>No Match</v>
      </c>
      <c r="K76" s="835" t="s">
        <v>797</v>
      </c>
      <c r="L76" s="816" t="s">
        <v>1079</v>
      </c>
      <c r="M76" s="836" t="s">
        <v>1116</v>
      </c>
      <c r="N76" s="840"/>
      <c r="O76" s="813">
        <f>+'Form 2B'!A47</f>
        <v>0</v>
      </c>
      <c r="P76" s="950" t="e">
        <f>VLOOKUP($O76,ICP!$A:$B,2,FALSE)</f>
        <v>#N/A</v>
      </c>
      <c r="R76" s="814" t="s">
        <v>319</v>
      </c>
      <c r="S76" s="949">
        <f t="shared" si="3"/>
        <v>0</v>
      </c>
      <c r="T76" s="909">
        <f>+'Form 2B'!D47</f>
        <v>0</v>
      </c>
    </row>
    <row r="77" spans="1:20">
      <c r="A77" s="813" t="s">
        <v>316</v>
      </c>
      <c r="B77" s="813" t="s">
        <v>283</v>
      </c>
      <c r="C77" s="834">
        <v>475005</v>
      </c>
      <c r="D77" s="834" t="s">
        <v>607</v>
      </c>
      <c r="E77" s="837" t="s">
        <v>536</v>
      </c>
      <c r="F77" s="837"/>
      <c r="G77" s="834" t="s">
        <v>647</v>
      </c>
      <c r="H77" s="815" t="s">
        <v>532</v>
      </c>
      <c r="I77" s="836" t="s">
        <v>655</v>
      </c>
      <c r="J77" s="834" t="str">
        <f t="shared" si="2"/>
        <v>No Match</v>
      </c>
      <c r="K77" s="835" t="s">
        <v>797</v>
      </c>
      <c r="L77" s="816" t="s">
        <v>1079</v>
      </c>
      <c r="M77" s="836" t="s">
        <v>1116</v>
      </c>
      <c r="N77" s="840"/>
      <c r="O77" s="813">
        <f>+'Form 2B'!A48</f>
        <v>0</v>
      </c>
      <c r="P77" s="950" t="e">
        <f>VLOOKUP($O77,ICP!$A:$B,2,FALSE)</f>
        <v>#N/A</v>
      </c>
      <c r="R77" s="814" t="s">
        <v>319</v>
      </c>
      <c r="S77" s="949">
        <f t="shared" si="3"/>
        <v>0</v>
      </c>
      <c r="T77" s="909">
        <f>+'Form 2B'!D48</f>
        <v>0</v>
      </c>
    </row>
    <row r="78" spans="1:20">
      <c r="A78" s="813" t="s">
        <v>316</v>
      </c>
      <c r="B78" s="813" t="s">
        <v>283</v>
      </c>
      <c r="C78" s="834">
        <v>475005</v>
      </c>
      <c r="D78" s="834" t="s">
        <v>607</v>
      </c>
      <c r="E78" s="837" t="s">
        <v>536</v>
      </c>
      <c r="F78" s="837"/>
      <c r="G78" s="834" t="s">
        <v>647</v>
      </c>
      <c r="H78" s="815" t="s">
        <v>532</v>
      </c>
      <c r="I78" s="836" t="s">
        <v>655</v>
      </c>
      <c r="J78" s="834" t="str">
        <f t="shared" si="2"/>
        <v>No Match</v>
      </c>
      <c r="K78" s="835" t="s">
        <v>797</v>
      </c>
      <c r="L78" s="816" t="s">
        <v>1079</v>
      </c>
      <c r="M78" s="836" t="s">
        <v>1116</v>
      </c>
      <c r="N78" s="840"/>
      <c r="O78" s="813">
        <f>+'Form 2B'!A49</f>
        <v>0</v>
      </c>
      <c r="P78" s="950" t="e">
        <f>VLOOKUP($O78,ICP!$A:$B,2,FALSE)</f>
        <v>#N/A</v>
      </c>
      <c r="R78" s="814" t="s">
        <v>319</v>
      </c>
      <c r="S78" s="949">
        <f t="shared" si="3"/>
        <v>0</v>
      </c>
      <c r="T78" s="909">
        <f>+'Form 2B'!D49</f>
        <v>0</v>
      </c>
    </row>
    <row r="79" spans="1:20">
      <c r="A79" s="813" t="s">
        <v>316</v>
      </c>
      <c r="B79" s="813" t="s">
        <v>283</v>
      </c>
      <c r="C79" s="834">
        <v>475005</v>
      </c>
      <c r="D79" s="834" t="s">
        <v>607</v>
      </c>
      <c r="E79" s="837" t="s">
        <v>536</v>
      </c>
      <c r="F79" s="837"/>
      <c r="G79" s="834" t="s">
        <v>647</v>
      </c>
      <c r="H79" s="815" t="s">
        <v>532</v>
      </c>
      <c r="I79" s="836" t="s">
        <v>655</v>
      </c>
      <c r="J79" s="834" t="str">
        <f t="shared" si="2"/>
        <v>No Match</v>
      </c>
      <c r="K79" s="835" t="s">
        <v>797</v>
      </c>
      <c r="L79" s="816" t="s">
        <v>1079</v>
      </c>
      <c r="M79" s="836" t="s">
        <v>1116</v>
      </c>
      <c r="N79" s="840"/>
      <c r="O79" s="813">
        <f>+'Form 2B'!A50</f>
        <v>0</v>
      </c>
      <c r="P79" s="950" t="e">
        <f>VLOOKUP($O79,ICP!$A:$B,2,FALSE)</f>
        <v>#N/A</v>
      </c>
      <c r="R79" s="814" t="s">
        <v>319</v>
      </c>
      <c r="S79" s="949">
        <f t="shared" si="3"/>
        <v>0</v>
      </c>
      <c r="T79" s="909">
        <f>+'Form 2B'!D50</f>
        <v>0</v>
      </c>
    </row>
    <row r="80" spans="1:20">
      <c r="A80" s="813" t="s">
        <v>316</v>
      </c>
      <c r="B80" s="813" t="s">
        <v>283</v>
      </c>
      <c r="C80" s="834">
        <v>475005</v>
      </c>
      <c r="D80" s="834" t="s">
        <v>607</v>
      </c>
      <c r="E80" s="837" t="s">
        <v>536</v>
      </c>
      <c r="F80" s="837"/>
      <c r="G80" s="834" t="s">
        <v>647</v>
      </c>
      <c r="H80" s="815" t="s">
        <v>532</v>
      </c>
      <c r="I80" s="836" t="s">
        <v>655</v>
      </c>
      <c r="J80" s="834" t="str">
        <f t="shared" si="2"/>
        <v>No Match</v>
      </c>
      <c r="K80" s="835" t="s">
        <v>797</v>
      </c>
      <c r="L80" s="816" t="s">
        <v>1079</v>
      </c>
      <c r="M80" s="836" t="s">
        <v>1116</v>
      </c>
      <c r="N80" s="840"/>
      <c r="O80" s="813">
        <f>+'Form 2B'!A51</f>
        <v>0</v>
      </c>
      <c r="P80" s="950" t="e">
        <f>VLOOKUP($O80,ICP!$A:$B,2,FALSE)</f>
        <v>#N/A</v>
      </c>
      <c r="R80" s="814" t="s">
        <v>319</v>
      </c>
      <c r="S80" s="949">
        <f t="shared" si="3"/>
        <v>0</v>
      </c>
      <c r="T80" s="909">
        <f>+'Form 2B'!D51</f>
        <v>0</v>
      </c>
    </row>
    <row r="81" spans="1:21">
      <c r="A81" s="813" t="s">
        <v>316</v>
      </c>
      <c r="B81" s="813" t="s">
        <v>283</v>
      </c>
      <c r="C81" s="834">
        <v>475005</v>
      </c>
      <c r="D81" s="834" t="s">
        <v>607</v>
      </c>
      <c r="E81" s="837" t="s">
        <v>536</v>
      </c>
      <c r="F81" s="837"/>
      <c r="G81" s="834" t="s">
        <v>647</v>
      </c>
      <c r="H81" s="815" t="s">
        <v>532</v>
      </c>
      <c r="I81" s="836" t="s">
        <v>655</v>
      </c>
      <c r="J81" s="834" t="str">
        <f t="shared" si="2"/>
        <v>No Match</v>
      </c>
      <c r="K81" s="835" t="s">
        <v>797</v>
      </c>
      <c r="L81" s="816" t="s">
        <v>1079</v>
      </c>
      <c r="M81" s="836" t="s">
        <v>1116</v>
      </c>
      <c r="N81" s="840"/>
      <c r="O81" s="813">
        <f>+'Form 2B'!A52</f>
        <v>0</v>
      </c>
      <c r="P81" s="950" t="e">
        <f>VLOOKUP($O81,ICP!$A:$B,2,FALSE)</f>
        <v>#N/A</v>
      </c>
      <c r="R81" s="814" t="s">
        <v>319</v>
      </c>
      <c r="S81" s="949">
        <f t="shared" si="3"/>
        <v>0</v>
      </c>
      <c r="T81" s="909">
        <f>+'Form 2B'!D52</f>
        <v>0</v>
      </c>
    </row>
    <row r="82" spans="1:21">
      <c r="A82" s="813" t="s">
        <v>316</v>
      </c>
      <c r="B82" s="813" t="s">
        <v>283</v>
      </c>
      <c r="C82" s="834">
        <v>475005</v>
      </c>
      <c r="D82" s="834" t="s">
        <v>607</v>
      </c>
      <c r="E82" s="837" t="s">
        <v>536</v>
      </c>
      <c r="F82" s="837"/>
      <c r="G82" s="834" t="s">
        <v>647</v>
      </c>
      <c r="H82" s="815" t="s">
        <v>532</v>
      </c>
      <c r="I82" s="836" t="s">
        <v>655</v>
      </c>
      <c r="J82" s="834" t="str">
        <f t="shared" si="2"/>
        <v>No Match</v>
      </c>
      <c r="K82" s="835" t="s">
        <v>797</v>
      </c>
      <c r="L82" s="816" t="s">
        <v>1079</v>
      </c>
      <c r="M82" s="836" t="s">
        <v>1116</v>
      </c>
      <c r="N82" s="840"/>
      <c r="O82" s="813">
        <f>+'Form 2B'!A53</f>
        <v>0</v>
      </c>
      <c r="P82" s="950" t="e">
        <f>VLOOKUP($O82,ICP!$A:$B,2,FALSE)</f>
        <v>#N/A</v>
      </c>
      <c r="R82" s="814" t="s">
        <v>319</v>
      </c>
      <c r="S82" s="949">
        <f t="shared" si="3"/>
        <v>0</v>
      </c>
      <c r="T82" s="909">
        <f>+'Form 2B'!D53</f>
        <v>0</v>
      </c>
    </row>
    <row r="83" spans="1:21">
      <c r="A83" s="813" t="s">
        <v>316</v>
      </c>
      <c r="B83" s="813" t="s">
        <v>283</v>
      </c>
      <c r="C83" s="834">
        <v>475005</v>
      </c>
      <c r="D83" s="834" t="s">
        <v>607</v>
      </c>
      <c r="E83" s="837" t="s">
        <v>536</v>
      </c>
      <c r="F83" s="837"/>
      <c r="G83" s="834" t="s">
        <v>647</v>
      </c>
      <c r="H83" s="815" t="s">
        <v>532</v>
      </c>
      <c r="I83" s="836" t="s">
        <v>655</v>
      </c>
      <c r="J83" s="834" t="str">
        <f t="shared" si="2"/>
        <v>No Match</v>
      </c>
      <c r="K83" s="835" t="s">
        <v>797</v>
      </c>
      <c r="L83" s="816" t="s">
        <v>1079</v>
      </c>
      <c r="M83" s="836" t="s">
        <v>1116</v>
      </c>
      <c r="N83" s="840"/>
      <c r="O83" s="813">
        <f>+'Form 2B'!A54</f>
        <v>0</v>
      </c>
      <c r="P83" s="950" t="e">
        <f>VLOOKUP($O83,ICP!$A:$B,2,FALSE)</f>
        <v>#N/A</v>
      </c>
      <c r="R83" s="814" t="s">
        <v>319</v>
      </c>
      <c r="S83" s="949">
        <f t="shared" si="3"/>
        <v>0</v>
      </c>
      <c r="T83" s="909">
        <f>+'Form 2B'!D54</f>
        <v>0</v>
      </c>
    </row>
    <row r="84" spans="1:21">
      <c r="A84" s="813" t="s">
        <v>316</v>
      </c>
      <c r="B84" s="813" t="s">
        <v>283</v>
      </c>
      <c r="C84" s="834">
        <v>475005</v>
      </c>
      <c r="D84" s="834" t="s">
        <v>607</v>
      </c>
      <c r="E84" s="837" t="s">
        <v>536</v>
      </c>
      <c r="F84" s="837"/>
      <c r="G84" s="834" t="s">
        <v>647</v>
      </c>
      <c r="H84" s="815" t="s">
        <v>532</v>
      </c>
      <c r="I84" s="836" t="s">
        <v>655</v>
      </c>
      <c r="J84" s="834" t="str">
        <f t="shared" si="2"/>
        <v>No Match</v>
      </c>
      <c r="K84" s="835" t="s">
        <v>797</v>
      </c>
      <c r="L84" s="816" t="s">
        <v>1079</v>
      </c>
      <c r="M84" s="836" t="s">
        <v>1116</v>
      </c>
      <c r="N84" s="840"/>
      <c r="O84" s="813">
        <f>+'Form 2B'!A55</f>
        <v>0</v>
      </c>
      <c r="P84" s="950" t="e">
        <f>VLOOKUP($O84,ICP!$A:$B,2,FALSE)</f>
        <v>#N/A</v>
      </c>
      <c r="R84" s="814" t="s">
        <v>319</v>
      </c>
      <c r="S84" s="949">
        <f t="shared" si="3"/>
        <v>0</v>
      </c>
      <c r="T84" s="909">
        <f>+'Form 2B'!D55</f>
        <v>0</v>
      </c>
    </row>
    <row r="85" spans="1:21">
      <c r="A85" s="813" t="s">
        <v>316</v>
      </c>
      <c r="B85" s="813" t="s">
        <v>283</v>
      </c>
      <c r="C85" s="834">
        <v>475005</v>
      </c>
      <c r="D85" s="834" t="s">
        <v>607</v>
      </c>
      <c r="E85" s="837" t="s">
        <v>536</v>
      </c>
      <c r="F85" s="837"/>
      <c r="G85" s="834" t="s">
        <v>647</v>
      </c>
      <c r="H85" s="815" t="s">
        <v>532</v>
      </c>
      <c r="I85" s="836" t="s">
        <v>655</v>
      </c>
      <c r="J85" s="834" t="str">
        <f t="shared" si="2"/>
        <v>No Match</v>
      </c>
      <c r="K85" s="835" t="s">
        <v>797</v>
      </c>
      <c r="L85" s="816" t="s">
        <v>1079</v>
      </c>
      <c r="M85" s="836" t="s">
        <v>1116</v>
      </c>
      <c r="N85" s="840"/>
      <c r="O85" s="813">
        <f>+'Form 2B'!A56</f>
        <v>0</v>
      </c>
      <c r="P85" s="950" t="e">
        <f>VLOOKUP($O85,ICP!$A:$B,2,FALSE)</f>
        <v>#N/A</v>
      </c>
      <c r="R85" s="814" t="s">
        <v>319</v>
      </c>
      <c r="S85" s="949">
        <f t="shared" si="3"/>
        <v>0</v>
      </c>
      <c r="T85" s="909">
        <f>+'Form 2B'!D56</f>
        <v>0</v>
      </c>
    </row>
    <row r="86" spans="1:21">
      <c r="A86" s="813" t="s">
        <v>316</v>
      </c>
      <c r="B86" s="813" t="s">
        <v>283</v>
      </c>
      <c r="C86" s="834">
        <v>475005</v>
      </c>
      <c r="D86" s="834" t="s">
        <v>607</v>
      </c>
      <c r="E86" s="837" t="s">
        <v>536</v>
      </c>
      <c r="F86" s="837"/>
      <c r="G86" s="834" t="s">
        <v>647</v>
      </c>
      <c r="H86" s="815" t="s">
        <v>532</v>
      </c>
      <c r="I86" s="836" t="s">
        <v>655</v>
      </c>
      <c r="J86" s="834" t="str">
        <f t="shared" si="2"/>
        <v>No Match</v>
      </c>
      <c r="K86" s="835" t="s">
        <v>797</v>
      </c>
      <c r="L86" s="816" t="s">
        <v>1079</v>
      </c>
      <c r="M86" s="836" t="s">
        <v>1116</v>
      </c>
      <c r="N86" s="840"/>
      <c r="O86" s="813">
        <f>+'Form 2B'!A57</f>
        <v>0</v>
      </c>
      <c r="P86" s="950" t="e">
        <f>VLOOKUP($O86,ICP!$A:$B,2,FALSE)</f>
        <v>#N/A</v>
      </c>
      <c r="R86" s="814" t="s">
        <v>319</v>
      </c>
      <c r="S86" s="949">
        <f t="shared" si="3"/>
        <v>0</v>
      </c>
      <c r="T86" s="909">
        <f>+'Form 2B'!D57</f>
        <v>0</v>
      </c>
    </row>
    <row r="87" spans="1:21">
      <c r="A87" s="813" t="s">
        <v>316</v>
      </c>
      <c r="B87" s="813" t="s">
        <v>283</v>
      </c>
      <c r="C87" s="834">
        <v>475005</v>
      </c>
      <c r="D87" s="834" t="s">
        <v>607</v>
      </c>
      <c r="E87" s="837" t="s">
        <v>536</v>
      </c>
      <c r="F87" s="837"/>
      <c r="G87" s="834" t="s">
        <v>647</v>
      </c>
      <c r="H87" s="815" t="s">
        <v>532</v>
      </c>
      <c r="I87" s="836" t="s">
        <v>655</v>
      </c>
      <c r="J87" s="834" t="str">
        <f t="shared" si="2"/>
        <v>No Match</v>
      </c>
      <c r="K87" s="835" t="s">
        <v>797</v>
      </c>
      <c r="L87" s="816" t="s">
        <v>1079</v>
      </c>
      <c r="M87" s="836" t="s">
        <v>1116</v>
      </c>
      <c r="N87" s="840"/>
      <c r="O87" s="813">
        <f>+'Form 2B'!A58</f>
        <v>0</v>
      </c>
      <c r="P87" s="950" t="e">
        <f>VLOOKUP($O87,ICP!$A:$B,2,FALSE)</f>
        <v>#N/A</v>
      </c>
      <c r="R87" s="814" t="s">
        <v>319</v>
      </c>
      <c r="S87" s="949">
        <f t="shared" si="3"/>
        <v>0</v>
      </c>
      <c r="T87" s="909">
        <f>+'Form 2B'!D58</f>
        <v>0</v>
      </c>
    </row>
    <row r="88" spans="1:21">
      <c r="A88" s="813" t="s">
        <v>316</v>
      </c>
      <c r="B88" s="813" t="s">
        <v>283</v>
      </c>
      <c r="C88" s="834">
        <v>475005</v>
      </c>
      <c r="D88" s="834" t="s">
        <v>607</v>
      </c>
      <c r="E88" s="837" t="s">
        <v>536</v>
      </c>
      <c r="F88" s="837"/>
      <c r="G88" s="834" t="s">
        <v>647</v>
      </c>
      <c r="H88" s="815" t="s">
        <v>532</v>
      </c>
      <c r="I88" s="836" t="s">
        <v>655</v>
      </c>
      <c r="J88" s="834" t="str">
        <f t="shared" si="2"/>
        <v>No Match</v>
      </c>
      <c r="K88" s="835" t="s">
        <v>797</v>
      </c>
      <c r="L88" s="816" t="s">
        <v>1079</v>
      </c>
      <c r="M88" s="836" t="s">
        <v>1116</v>
      </c>
      <c r="N88" s="840"/>
      <c r="O88" s="813">
        <f>+'Form 2B'!A59</f>
        <v>0</v>
      </c>
      <c r="P88" s="950" t="e">
        <f>VLOOKUP($O88,ICP!$A:$B,2,FALSE)</f>
        <v>#N/A</v>
      </c>
      <c r="R88" s="814" t="s">
        <v>319</v>
      </c>
      <c r="S88" s="949">
        <f t="shared" si="3"/>
        <v>0</v>
      </c>
      <c r="T88" s="909">
        <f>+'Form 2B'!D59</f>
        <v>0</v>
      </c>
    </row>
    <row r="89" spans="1:21">
      <c r="A89" s="813" t="s">
        <v>316</v>
      </c>
      <c r="B89" s="813" t="s">
        <v>283</v>
      </c>
      <c r="C89" s="834">
        <v>475005</v>
      </c>
      <c r="D89" s="834" t="s">
        <v>607</v>
      </c>
      <c r="E89" s="837" t="s">
        <v>536</v>
      </c>
      <c r="F89" s="837"/>
      <c r="G89" s="834" t="s">
        <v>647</v>
      </c>
      <c r="H89" s="815" t="s">
        <v>532</v>
      </c>
      <c r="I89" s="836" t="s">
        <v>655</v>
      </c>
      <c r="J89" s="834" t="str">
        <f t="shared" si="2"/>
        <v>No Match</v>
      </c>
      <c r="K89" s="835" t="s">
        <v>797</v>
      </c>
      <c r="L89" s="816" t="s">
        <v>1079</v>
      </c>
      <c r="M89" s="836" t="s">
        <v>1116</v>
      </c>
      <c r="N89" s="840"/>
      <c r="O89" s="813">
        <f>+'Form 2B'!A60</f>
        <v>0</v>
      </c>
      <c r="P89" s="950" t="e">
        <f>VLOOKUP($O89,ICP!$A:$B,2,FALSE)</f>
        <v>#N/A</v>
      </c>
      <c r="R89" s="814" t="s">
        <v>319</v>
      </c>
      <c r="S89" s="949">
        <f t="shared" si="3"/>
        <v>0</v>
      </c>
      <c r="T89" s="909">
        <f>+'Form 2B'!D60</f>
        <v>0</v>
      </c>
    </row>
    <row r="90" spans="1:21">
      <c r="A90" s="813" t="s">
        <v>316</v>
      </c>
      <c r="B90" s="813" t="s">
        <v>283</v>
      </c>
      <c r="C90" s="834">
        <v>475005</v>
      </c>
      <c r="D90" s="834" t="s">
        <v>607</v>
      </c>
      <c r="E90" s="837" t="s">
        <v>536</v>
      </c>
      <c r="F90" s="837"/>
      <c r="G90" s="834" t="s">
        <v>647</v>
      </c>
      <c r="H90" s="815" t="s">
        <v>532</v>
      </c>
      <c r="I90" s="836" t="s">
        <v>655</v>
      </c>
      <c r="J90" s="834" t="str">
        <f t="shared" si="2"/>
        <v>No Match</v>
      </c>
      <c r="K90" s="835" t="s">
        <v>797</v>
      </c>
      <c r="L90" s="816" t="s">
        <v>1079</v>
      </c>
      <c r="M90" s="836" t="s">
        <v>1116</v>
      </c>
      <c r="N90" s="840"/>
      <c r="O90" s="813">
        <f>+'Form 2B'!A61</f>
        <v>0</v>
      </c>
      <c r="P90" s="950" t="e">
        <f>VLOOKUP($O90,ICP!$A:$B,2,FALSE)</f>
        <v>#N/A</v>
      </c>
      <c r="R90" s="814" t="s">
        <v>319</v>
      </c>
      <c r="S90" s="949">
        <f t="shared" si="3"/>
        <v>0</v>
      </c>
      <c r="T90" s="909">
        <f>+'Form 2B'!D61</f>
        <v>0</v>
      </c>
    </row>
    <row r="91" spans="1:21">
      <c r="A91" s="813" t="s">
        <v>316</v>
      </c>
      <c r="B91" s="813" t="s">
        <v>283</v>
      </c>
      <c r="C91" s="834">
        <v>475005</v>
      </c>
      <c r="D91" s="834" t="s">
        <v>607</v>
      </c>
      <c r="E91" s="837" t="s">
        <v>536</v>
      </c>
      <c r="F91" s="837"/>
      <c r="G91" s="834" t="s">
        <v>647</v>
      </c>
      <c r="H91" s="815" t="s">
        <v>532</v>
      </c>
      <c r="I91" s="836" t="s">
        <v>655</v>
      </c>
      <c r="J91" s="834" t="str">
        <f t="shared" si="2"/>
        <v>No Match</v>
      </c>
      <c r="K91" s="835" t="s">
        <v>797</v>
      </c>
      <c r="L91" s="816" t="s">
        <v>1079</v>
      </c>
      <c r="M91" s="836" t="s">
        <v>1116</v>
      </c>
      <c r="N91" s="840"/>
      <c r="O91" s="813">
        <f>+'Form 2B'!A62</f>
        <v>0</v>
      </c>
      <c r="P91" s="950" t="e">
        <f>VLOOKUP($O91,ICP!$A:$B,2,FALSE)</f>
        <v>#N/A</v>
      </c>
      <c r="R91" s="814" t="s">
        <v>319</v>
      </c>
      <c r="S91" s="949">
        <f t="shared" si="3"/>
        <v>0</v>
      </c>
      <c r="T91" s="909">
        <f>+'Form 2B'!D62</f>
        <v>0</v>
      </c>
    </row>
    <row r="92" spans="1:21">
      <c r="A92" s="813" t="s">
        <v>826</v>
      </c>
      <c r="B92" s="813">
        <v>465000</v>
      </c>
      <c r="C92" s="834">
        <v>475005</v>
      </c>
      <c r="D92" s="834" t="s">
        <v>607</v>
      </c>
      <c r="E92" s="837">
        <v>409699</v>
      </c>
      <c r="F92" s="837"/>
      <c r="G92" s="834" t="s">
        <v>654</v>
      </c>
      <c r="H92" s="815">
        <v>409410</v>
      </c>
      <c r="I92" s="816" t="s">
        <v>657</v>
      </c>
      <c r="J92" s="836" t="str">
        <f t="shared" si="2"/>
        <v>No Match</v>
      </c>
      <c r="K92" s="813">
        <v>3</v>
      </c>
      <c r="L92" s="914">
        <v>409410</v>
      </c>
      <c r="M92" s="816" t="s">
        <v>1117</v>
      </c>
      <c r="N92" s="840"/>
      <c r="O92" s="855"/>
      <c r="P92" s="932"/>
      <c r="Q92" s="920"/>
      <c r="R92" s="814" t="s">
        <v>314</v>
      </c>
      <c r="S92" s="949">
        <f t="shared" si="3"/>
        <v>0</v>
      </c>
      <c r="T92" s="909">
        <f>+'Form 2B'!C24</f>
        <v>0</v>
      </c>
    </row>
    <row r="93" spans="1:21">
      <c r="A93" s="813" t="s">
        <v>363</v>
      </c>
      <c r="B93" s="813" t="s">
        <v>284</v>
      </c>
      <c r="C93" s="844" t="s">
        <v>641</v>
      </c>
      <c r="D93" s="842"/>
      <c r="E93" s="843"/>
      <c r="F93" s="843"/>
      <c r="G93" s="842"/>
      <c r="H93" s="815" t="s">
        <v>533</v>
      </c>
      <c r="I93" s="816" t="s">
        <v>658</v>
      </c>
      <c r="J93" s="834" t="str">
        <f t="shared" si="2"/>
        <v>No Match</v>
      </c>
      <c r="K93" s="813">
        <v>3</v>
      </c>
      <c r="L93" s="816" t="s">
        <v>1075</v>
      </c>
      <c r="M93" s="816" t="s">
        <v>1118</v>
      </c>
      <c r="N93" s="840"/>
      <c r="O93" s="813">
        <f>+'Form 2B'!A43</f>
        <v>0</v>
      </c>
      <c r="P93" s="950" t="e">
        <f>VLOOKUP($O93,ICP!$A:$B,2,FALSE)</f>
        <v>#N/A</v>
      </c>
      <c r="R93" s="814" t="s">
        <v>320</v>
      </c>
      <c r="S93" s="949">
        <f t="shared" si="3"/>
        <v>0</v>
      </c>
      <c r="T93" s="909">
        <f>+'Form 2B'!E43</f>
        <v>0</v>
      </c>
    </row>
    <row r="94" spans="1:21">
      <c r="A94" s="813" t="s">
        <v>363</v>
      </c>
      <c r="B94" s="813" t="s">
        <v>284</v>
      </c>
      <c r="C94" s="842"/>
      <c r="D94" s="842"/>
      <c r="E94" s="843"/>
      <c r="F94" s="843"/>
      <c r="G94" s="842"/>
      <c r="H94" s="815" t="s">
        <v>533</v>
      </c>
      <c r="I94" s="816" t="s">
        <v>658</v>
      </c>
      <c r="J94" s="834" t="str">
        <f t="shared" si="2"/>
        <v>No Match</v>
      </c>
      <c r="K94" s="813">
        <v>3</v>
      </c>
      <c r="L94" s="816" t="s">
        <v>1075</v>
      </c>
      <c r="M94" s="816" t="s">
        <v>1118</v>
      </c>
      <c r="N94" s="840"/>
      <c r="O94" s="813">
        <f>+'Form 2B'!A44</f>
        <v>0</v>
      </c>
      <c r="P94" s="950" t="e">
        <f>VLOOKUP($O94,ICP!$A:$B,2,FALSE)</f>
        <v>#N/A</v>
      </c>
      <c r="R94" s="814" t="s">
        <v>320</v>
      </c>
      <c r="S94" s="949">
        <f t="shared" si="3"/>
        <v>0</v>
      </c>
      <c r="T94" s="909">
        <f>+'Form 2B'!E44</f>
        <v>0</v>
      </c>
      <c r="U94" s="839"/>
    </row>
    <row r="95" spans="1:21">
      <c r="A95" s="813" t="s">
        <v>363</v>
      </c>
      <c r="B95" s="813" t="s">
        <v>284</v>
      </c>
      <c r="C95" s="842"/>
      <c r="D95" s="842"/>
      <c r="E95" s="843"/>
      <c r="F95" s="843"/>
      <c r="G95" s="842"/>
      <c r="H95" s="815" t="s">
        <v>533</v>
      </c>
      <c r="I95" s="816" t="s">
        <v>658</v>
      </c>
      <c r="J95" s="834" t="str">
        <f t="shared" si="2"/>
        <v>No Match</v>
      </c>
      <c r="K95" s="813">
        <v>3</v>
      </c>
      <c r="L95" s="816" t="s">
        <v>1075</v>
      </c>
      <c r="M95" s="816" t="s">
        <v>1118</v>
      </c>
      <c r="N95" s="840"/>
      <c r="O95" s="813">
        <f>+'Form 2B'!A45</f>
        <v>0</v>
      </c>
      <c r="P95" s="950" t="e">
        <f>VLOOKUP($O95,ICP!$A:$B,2,FALSE)</f>
        <v>#N/A</v>
      </c>
      <c r="R95" s="814" t="s">
        <v>320</v>
      </c>
      <c r="S95" s="949">
        <f t="shared" si="3"/>
        <v>0</v>
      </c>
      <c r="T95" s="909">
        <f>+'Form 2B'!E45</f>
        <v>0</v>
      </c>
      <c r="U95" s="839"/>
    </row>
    <row r="96" spans="1:21">
      <c r="A96" s="813" t="s">
        <v>363</v>
      </c>
      <c r="B96" s="813" t="s">
        <v>284</v>
      </c>
      <c r="C96" s="842"/>
      <c r="D96" s="842"/>
      <c r="E96" s="843"/>
      <c r="F96" s="843"/>
      <c r="G96" s="842"/>
      <c r="H96" s="815" t="s">
        <v>533</v>
      </c>
      <c r="I96" s="816" t="s">
        <v>658</v>
      </c>
      <c r="J96" s="834" t="str">
        <f t="shared" si="2"/>
        <v>No Match</v>
      </c>
      <c r="K96" s="813">
        <v>3</v>
      </c>
      <c r="L96" s="816" t="s">
        <v>1075</v>
      </c>
      <c r="M96" s="816" t="s">
        <v>1118</v>
      </c>
      <c r="N96" s="840"/>
      <c r="O96" s="813">
        <f>+'Form 2B'!A46</f>
        <v>0</v>
      </c>
      <c r="P96" s="950" t="e">
        <f>VLOOKUP($O96,ICP!$A:$B,2,FALSE)</f>
        <v>#N/A</v>
      </c>
      <c r="R96" s="814" t="s">
        <v>320</v>
      </c>
      <c r="S96" s="949">
        <f t="shared" si="3"/>
        <v>0</v>
      </c>
      <c r="T96" s="909">
        <f>+'Form 2B'!E46</f>
        <v>0</v>
      </c>
      <c r="U96" s="839"/>
    </row>
    <row r="97" spans="1:21">
      <c r="A97" s="813" t="s">
        <v>363</v>
      </c>
      <c r="B97" s="813" t="s">
        <v>284</v>
      </c>
      <c r="C97" s="842"/>
      <c r="D97" s="842"/>
      <c r="E97" s="843"/>
      <c r="F97" s="843"/>
      <c r="G97" s="842"/>
      <c r="H97" s="815" t="s">
        <v>533</v>
      </c>
      <c r="I97" s="816" t="s">
        <v>658</v>
      </c>
      <c r="J97" s="834" t="str">
        <f t="shared" si="2"/>
        <v>No Match</v>
      </c>
      <c r="K97" s="813">
        <v>3</v>
      </c>
      <c r="L97" s="816" t="s">
        <v>1075</v>
      </c>
      <c r="M97" s="816" t="s">
        <v>1118</v>
      </c>
      <c r="N97" s="840"/>
      <c r="O97" s="813">
        <f>+'Form 2B'!A47</f>
        <v>0</v>
      </c>
      <c r="P97" s="950" t="e">
        <f>VLOOKUP($O97,ICP!$A:$B,2,FALSE)</f>
        <v>#N/A</v>
      </c>
      <c r="R97" s="814" t="s">
        <v>320</v>
      </c>
      <c r="S97" s="949">
        <f t="shared" si="3"/>
        <v>0</v>
      </c>
      <c r="T97" s="909">
        <f>+'Form 2B'!E47</f>
        <v>0</v>
      </c>
      <c r="U97" s="839"/>
    </row>
    <row r="98" spans="1:21">
      <c r="A98" s="813" t="s">
        <v>363</v>
      </c>
      <c r="B98" s="813" t="s">
        <v>284</v>
      </c>
      <c r="C98" s="842"/>
      <c r="D98" s="842"/>
      <c r="E98" s="843"/>
      <c r="F98" s="843"/>
      <c r="G98" s="842"/>
      <c r="H98" s="815" t="s">
        <v>533</v>
      </c>
      <c r="I98" s="816" t="s">
        <v>658</v>
      </c>
      <c r="J98" s="834" t="str">
        <f t="shared" si="2"/>
        <v>No Match</v>
      </c>
      <c r="K98" s="813">
        <v>3</v>
      </c>
      <c r="L98" s="816" t="s">
        <v>1075</v>
      </c>
      <c r="M98" s="816" t="s">
        <v>1118</v>
      </c>
      <c r="N98" s="840"/>
      <c r="O98" s="813">
        <f>+'Form 2B'!A48</f>
        <v>0</v>
      </c>
      <c r="P98" s="950" t="e">
        <f>VLOOKUP($O98,ICP!$A:$B,2,FALSE)</f>
        <v>#N/A</v>
      </c>
      <c r="R98" s="814" t="s">
        <v>320</v>
      </c>
      <c r="S98" s="949">
        <f t="shared" si="3"/>
        <v>0</v>
      </c>
      <c r="T98" s="909">
        <f>+'Form 2B'!E48</f>
        <v>0</v>
      </c>
      <c r="U98" s="839"/>
    </row>
    <row r="99" spans="1:21">
      <c r="A99" s="813" t="s">
        <v>363</v>
      </c>
      <c r="B99" s="813" t="s">
        <v>284</v>
      </c>
      <c r="C99" s="842"/>
      <c r="D99" s="842"/>
      <c r="E99" s="843"/>
      <c r="F99" s="843"/>
      <c r="G99" s="842"/>
      <c r="H99" s="815" t="s">
        <v>533</v>
      </c>
      <c r="I99" s="816" t="s">
        <v>658</v>
      </c>
      <c r="J99" s="834" t="str">
        <f t="shared" si="2"/>
        <v>No Match</v>
      </c>
      <c r="K99" s="813">
        <v>3</v>
      </c>
      <c r="L99" s="816" t="s">
        <v>1075</v>
      </c>
      <c r="M99" s="816" t="s">
        <v>1118</v>
      </c>
      <c r="N99" s="840"/>
      <c r="O99" s="813">
        <f>+'Form 2B'!A49</f>
        <v>0</v>
      </c>
      <c r="P99" s="950" t="e">
        <f>VLOOKUP($O99,ICP!$A:$B,2,FALSE)</f>
        <v>#N/A</v>
      </c>
      <c r="R99" s="814" t="s">
        <v>320</v>
      </c>
      <c r="S99" s="949">
        <f t="shared" si="3"/>
        <v>0</v>
      </c>
      <c r="T99" s="909">
        <f>+'Form 2B'!E49</f>
        <v>0</v>
      </c>
      <c r="U99" s="839"/>
    </row>
    <row r="100" spans="1:21">
      <c r="A100" s="813" t="s">
        <v>363</v>
      </c>
      <c r="B100" s="813" t="s">
        <v>284</v>
      </c>
      <c r="C100" s="842"/>
      <c r="D100" s="842"/>
      <c r="E100" s="843"/>
      <c r="F100" s="843"/>
      <c r="G100" s="842"/>
      <c r="H100" s="815" t="s">
        <v>533</v>
      </c>
      <c r="I100" s="816" t="s">
        <v>658</v>
      </c>
      <c r="J100" s="834" t="str">
        <f t="shared" si="2"/>
        <v>No Match</v>
      </c>
      <c r="K100" s="813">
        <v>3</v>
      </c>
      <c r="L100" s="816" t="s">
        <v>1075</v>
      </c>
      <c r="M100" s="816" t="s">
        <v>1118</v>
      </c>
      <c r="N100" s="840"/>
      <c r="O100" s="813">
        <f>+'Form 2B'!A50</f>
        <v>0</v>
      </c>
      <c r="P100" s="950" t="e">
        <f>VLOOKUP($O100,ICP!$A:$B,2,FALSE)</f>
        <v>#N/A</v>
      </c>
      <c r="R100" s="814" t="s">
        <v>320</v>
      </c>
      <c r="S100" s="949">
        <f t="shared" si="3"/>
        <v>0</v>
      </c>
      <c r="T100" s="909">
        <f>+'Form 2B'!E50</f>
        <v>0</v>
      </c>
      <c r="U100" s="839"/>
    </row>
    <row r="101" spans="1:21">
      <c r="A101" s="813" t="s">
        <v>363</v>
      </c>
      <c r="B101" s="813" t="s">
        <v>284</v>
      </c>
      <c r="C101" s="842"/>
      <c r="D101" s="842"/>
      <c r="E101" s="843"/>
      <c r="F101" s="843"/>
      <c r="G101" s="842"/>
      <c r="H101" s="815" t="s">
        <v>533</v>
      </c>
      <c r="I101" s="816" t="s">
        <v>658</v>
      </c>
      <c r="J101" s="834" t="str">
        <f t="shared" si="2"/>
        <v>No Match</v>
      </c>
      <c r="K101" s="813">
        <v>3</v>
      </c>
      <c r="L101" s="816" t="s">
        <v>1075</v>
      </c>
      <c r="M101" s="816" t="s">
        <v>1118</v>
      </c>
      <c r="N101" s="840"/>
      <c r="O101" s="813">
        <f>+'Form 2B'!A51</f>
        <v>0</v>
      </c>
      <c r="P101" s="950" t="e">
        <f>VLOOKUP($O101,ICP!$A:$B,2,FALSE)</f>
        <v>#N/A</v>
      </c>
      <c r="R101" s="814" t="s">
        <v>320</v>
      </c>
      <c r="S101" s="949">
        <f t="shared" si="3"/>
        <v>0</v>
      </c>
      <c r="T101" s="909">
        <f>+'Form 2B'!E51</f>
        <v>0</v>
      </c>
      <c r="U101" s="839"/>
    </row>
    <row r="102" spans="1:21">
      <c r="A102" s="813" t="s">
        <v>363</v>
      </c>
      <c r="B102" s="813" t="s">
        <v>284</v>
      </c>
      <c r="C102" s="842"/>
      <c r="D102" s="842"/>
      <c r="E102" s="843"/>
      <c r="F102" s="843"/>
      <c r="G102" s="842"/>
      <c r="H102" s="815" t="s">
        <v>533</v>
      </c>
      <c r="I102" s="816" t="s">
        <v>658</v>
      </c>
      <c r="J102" s="834" t="str">
        <f t="shared" si="2"/>
        <v>No Match</v>
      </c>
      <c r="K102" s="813">
        <v>3</v>
      </c>
      <c r="L102" s="816" t="s">
        <v>1075</v>
      </c>
      <c r="M102" s="816" t="s">
        <v>1118</v>
      </c>
      <c r="N102" s="840"/>
      <c r="O102" s="813">
        <f>+'Form 2B'!A52</f>
        <v>0</v>
      </c>
      <c r="P102" s="950" t="e">
        <f>VLOOKUP($O102,ICP!$A:$B,2,FALSE)</f>
        <v>#N/A</v>
      </c>
      <c r="R102" s="814" t="s">
        <v>320</v>
      </c>
      <c r="S102" s="949">
        <f t="shared" si="3"/>
        <v>0</v>
      </c>
      <c r="T102" s="909">
        <f>+'Form 2B'!E52</f>
        <v>0</v>
      </c>
      <c r="U102" s="839"/>
    </row>
    <row r="103" spans="1:21">
      <c r="A103" s="813" t="s">
        <v>363</v>
      </c>
      <c r="B103" s="813" t="s">
        <v>284</v>
      </c>
      <c r="C103" s="842"/>
      <c r="D103" s="842"/>
      <c r="E103" s="843"/>
      <c r="F103" s="843"/>
      <c r="G103" s="842"/>
      <c r="H103" s="815" t="s">
        <v>533</v>
      </c>
      <c r="I103" s="816" t="s">
        <v>658</v>
      </c>
      <c r="J103" s="834" t="str">
        <f t="shared" si="2"/>
        <v>No Match</v>
      </c>
      <c r="K103" s="813">
        <v>3</v>
      </c>
      <c r="L103" s="816" t="s">
        <v>1075</v>
      </c>
      <c r="M103" s="816" t="s">
        <v>1118</v>
      </c>
      <c r="N103" s="840"/>
      <c r="O103" s="813">
        <f>+'Form 2B'!A53</f>
        <v>0</v>
      </c>
      <c r="P103" s="950" t="e">
        <f>VLOOKUP($O103,ICP!$A:$B,2,FALSE)</f>
        <v>#N/A</v>
      </c>
      <c r="R103" s="814" t="s">
        <v>320</v>
      </c>
      <c r="S103" s="949">
        <f t="shared" si="3"/>
        <v>0</v>
      </c>
      <c r="T103" s="909">
        <f>+'Form 2B'!E53</f>
        <v>0</v>
      </c>
      <c r="U103" s="839"/>
    </row>
    <row r="104" spans="1:21">
      <c r="A104" s="813" t="s">
        <v>363</v>
      </c>
      <c r="B104" s="813" t="s">
        <v>284</v>
      </c>
      <c r="C104" s="842"/>
      <c r="D104" s="842"/>
      <c r="E104" s="843"/>
      <c r="F104" s="843"/>
      <c r="G104" s="842"/>
      <c r="H104" s="815" t="s">
        <v>533</v>
      </c>
      <c r="I104" s="816" t="s">
        <v>658</v>
      </c>
      <c r="J104" s="834" t="str">
        <f t="shared" si="2"/>
        <v>No Match</v>
      </c>
      <c r="K104" s="813">
        <v>3</v>
      </c>
      <c r="L104" s="816" t="s">
        <v>1075</v>
      </c>
      <c r="M104" s="816" t="s">
        <v>1118</v>
      </c>
      <c r="N104" s="840"/>
      <c r="O104" s="813">
        <f>+'Form 2B'!A54</f>
        <v>0</v>
      </c>
      <c r="P104" s="950" t="e">
        <f>VLOOKUP($O104,ICP!$A:$B,2,FALSE)</f>
        <v>#N/A</v>
      </c>
      <c r="R104" s="814" t="s">
        <v>320</v>
      </c>
      <c r="S104" s="949">
        <f t="shared" si="3"/>
        <v>0</v>
      </c>
      <c r="T104" s="909">
        <f>+'Form 2B'!E54</f>
        <v>0</v>
      </c>
      <c r="U104" s="839"/>
    </row>
    <row r="105" spans="1:21">
      <c r="A105" s="813" t="s">
        <v>363</v>
      </c>
      <c r="B105" s="813" t="s">
        <v>284</v>
      </c>
      <c r="C105" s="842"/>
      <c r="D105" s="842"/>
      <c r="E105" s="843"/>
      <c r="F105" s="843"/>
      <c r="G105" s="842"/>
      <c r="H105" s="815" t="s">
        <v>533</v>
      </c>
      <c r="I105" s="816" t="s">
        <v>658</v>
      </c>
      <c r="J105" s="834" t="str">
        <f t="shared" si="2"/>
        <v>No Match</v>
      </c>
      <c r="K105" s="813">
        <v>3</v>
      </c>
      <c r="L105" s="816" t="s">
        <v>1075</v>
      </c>
      <c r="M105" s="816" t="s">
        <v>1118</v>
      </c>
      <c r="N105" s="840"/>
      <c r="O105" s="813">
        <f>+'Form 2B'!A55</f>
        <v>0</v>
      </c>
      <c r="P105" s="950" t="e">
        <f>VLOOKUP($O105,ICP!$A:$B,2,FALSE)</f>
        <v>#N/A</v>
      </c>
      <c r="R105" s="814" t="s">
        <v>320</v>
      </c>
      <c r="S105" s="949">
        <f t="shared" si="3"/>
        <v>0</v>
      </c>
      <c r="T105" s="909">
        <f>+'Form 2B'!E55</f>
        <v>0</v>
      </c>
      <c r="U105" s="839"/>
    </row>
    <row r="106" spans="1:21">
      <c r="A106" s="813" t="s">
        <v>363</v>
      </c>
      <c r="B106" s="813" t="s">
        <v>284</v>
      </c>
      <c r="C106" s="842"/>
      <c r="D106" s="842"/>
      <c r="E106" s="843"/>
      <c r="F106" s="843"/>
      <c r="G106" s="842"/>
      <c r="H106" s="815" t="s">
        <v>533</v>
      </c>
      <c r="I106" s="816" t="s">
        <v>658</v>
      </c>
      <c r="J106" s="834" t="str">
        <f t="shared" si="2"/>
        <v>No Match</v>
      </c>
      <c r="K106" s="813">
        <v>3</v>
      </c>
      <c r="L106" s="816" t="s">
        <v>1075</v>
      </c>
      <c r="M106" s="816" t="s">
        <v>1118</v>
      </c>
      <c r="N106" s="840"/>
      <c r="O106" s="813">
        <f>+'Form 2B'!A56</f>
        <v>0</v>
      </c>
      <c r="P106" s="950" t="e">
        <f>VLOOKUP($O106,ICP!$A:$B,2,FALSE)</f>
        <v>#N/A</v>
      </c>
      <c r="R106" s="814" t="s">
        <v>320</v>
      </c>
      <c r="S106" s="949">
        <f t="shared" si="3"/>
        <v>0</v>
      </c>
      <c r="T106" s="909">
        <f>+'Form 2B'!E56</f>
        <v>0</v>
      </c>
      <c r="U106" s="839"/>
    </row>
    <row r="107" spans="1:21">
      <c r="A107" s="813" t="s">
        <v>363</v>
      </c>
      <c r="B107" s="813" t="s">
        <v>284</v>
      </c>
      <c r="C107" s="842"/>
      <c r="D107" s="842"/>
      <c r="E107" s="843"/>
      <c r="F107" s="843"/>
      <c r="G107" s="842"/>
      <c r="H107" s="815" t="s">
        <v>533</v>
      </c>
      <c r="I107" s="816" t="s">
        <v>658</v>
      </c>
      <c r="J107" s="834" t="str">
        <f t="shared" si="2"/>
        <v>No Match</v>
      </c>
      <c r="K107" s="813">
        <v>3</v>
      </c>
      <c r="L107" s="816" t="s">
        <v>1075</v>
      </c>
      <c r="M107" s="816" t="s">
        <v>1118</v>
      </c>
      <c r="N107" s="840"/>
      <c r="O107" s="813">
        <f>+'Form 2B'!A57</f>
        <v>0</v>
      </c>
      <c r="P107" s="950" t="e">
        <f>VLOOKUP($O107,ICP!$A:$B,2,FALSE)</f>
        <v>#N/A</v>
      </c>
      <c r="R107" s="814" t="s">
        <v>320</v>
      </c>
      <c r="S107" s="949">
        <f t="shared" si="3"/>
        <v>0</v>
      </c>
      <c r="T107" s="909">
        <f>+'Form 2B'!E57</f>
        <v>0</v>
      </c>
      <c r="U107" s="839"/>
    </row>
    <row r="108" spans="1:21">
      <c r="A108" s="813" t="s">
        <v>363</v>
      </c>
      <c r="B108" s="813" t="s">
        <v>284</v>
      </c>
      <c r="C108" s="842"/>
      <c r="D108" s="842"/>
      <c r="E108" s="843"/>
      <c r="F108" s="843"/>
      <c r="G108" s="842"/>
      <c r="H108" s="815" t="s">
        <v>533</v>
      </c>
      <c r="I108" s="816" t="s">
        <v>658</v>
      </c>
      <c r="J108" s="834" t="str">
        <f t="shared" si="2"/>
        <v>No Match</v>
      </c>
      <c r="K108" s="813">
        <v>3</v>
      </c>
      <c r="L108" s="816" t="s">
        <v>1075</v>
      </c>
      <c r="M108" s="816" t="s">
        <v>1118</v>
      </c>
      <c r="N108" s="840"/>
      <c r="O108" s="813">
        <f>+'Form 2B'!A58</f>
        <v>0</v>
      </c>
      <c r="P108" s="950" t="e">
        <f>VLOOKUP($O108,ICP!$A:$B,2,FALSE)</f>
        <v>#N/A</v>
      </c>
      <c r="R108" s="814" t="s">
        <v>320</v>
      </c>
      <c r="S108" s="949">
        <f t="shared" si="3"/>
        <v>0</v>
      </c>
      <c r="T108" s="909">
        <f>+'Form 2B'!E58</f>
        <v>0</v>
      </c>
      <c r="U108" s="839"/>
    </row>
    <row r="109" spans="1:21">
      <c r="A109" s="813" t="s">
        <v>363</v>
      </c>
      <c r="B109" s="813" t="s">
        <v>284</v>
      </c>
      <c r="C109" s="842"/>
      <c r="D109" s="842"/>
      <c r="E109" s="843"/>
      <c r="F109" s="843"/>
      <c r="G109" s="842"/>
      <c r="H109" s="815" t="s">
        <v>533</v>
      </c>
      <c r="I109" s="816" t="s">
        <v>658</v>
      </c>
      <c r="J109" s="834" t="str">
        <f t="shared" si="2"/>
        <v>No Match</v>
      </c>
      <c r="K109" s="813">
        <v>3</v>
      </c>
      <c r="L109" s="816" t="s">
        <v>1075</v>
      </c>
      <c r="M109" s="816" t="s">
        <v>1118</v>
      </c>
      <c r="N109" s="840"/>
      <c r="O109" s="813">
        <f>+'Form 2B'!A59</f>
        <v>0</v>
      </c>
      <c r="P109" s="950" t="e">
        <f>VLOOKUP($O109,ICP!$A:$B,2,FALSE)</f>
        <v>#N/A</v>
      </c>
      <c r="R109" s="814" t="s">
        <v>320</v>
      </c>
      <c r="S109" s="949">
        <f t="shared" si="3"/>
        <v>0</v>
      </c>
      <c r="T109" s="909">
        <f>+'Form 2B'!E59</f>
        <v>0</v>
      </c>
      <c r="U109" s="839"/>
    </row>
    <row r="110" spans="1:21">
      <c r="A110" s="813" t="s">
        <v>363</v>
      </c>
      <c r="B110" s="813" t="s">
        <v>284</v>
      </c>
      <c r="C110" s="842"/>
      <c r="D110" s="842"/>
      <c r="E110" s="843"/>
      <c r="F110" s="843"/>
      <c r="G110" s="842"/>
      <c r="H110" s="815" t="s">
        <v>533</v>
      </c>
      <c r="I110" s="816" t="s">
        <v>658</v>
      </c>
      <c r="J110" s="834" t="str">
        <f t="shared" si="2"/>
        <v>No Match</v>
      </c>
      <c r="K110" s="813">
        <v>3</v>
      </c>
      <c r="L110" s="816" t="s">
        <v>1075</v>
      </c>
      <c r="M110" s="816" t="s">
        <v>1118</v>
      </c>
      <c r="N110" s="840"/>
      <c r="O110" s="813">
        <f>+'Form 2B'!A60</f>
        <v>0</v>
      </c>
      <c r="P110" s="950" t="e">
        <f>VLOOKUP($O110,ICP!$A:$B,2,FALSE)</f>
        <v>#N/A</v>
      </c>
      <c r="R110" s="814" t="s">
        <v>320</v>
      </c>
      <c r="S110" s="949">
        <f t="shared" si="3"/>
        <v>0</v>
      </c>
      <c r="T110" s="909">
        <f>+'Form 2B'!E60</f>
        <v>0</v>
      </c>
      <c r="U110" s="839"/>
    </row>
    <row r="111" spans="1:21">
      <c r="A111" s="813" t="s">
        <v>363</v>
      </c>
      <c r="B111" s="813" t="s">
        <v>284</v>
      </c>
      <c r="C111" s="842"/>
      <c r="D111" s="842"/>
      <c r="E111" s="843"/>
      <c r="F111" s="843"/>
      <c r="G111" s="842"/>
      <c r="H111" s="815" t="s">
        <v>533</v>
      </c>
      <c r="I111" s="816" t="s">
        <v>658</v>
      </c>
      <c r="J111" s="834" t="str">
        <f t="shared" si="2"/>
        <v>No Match</v>
      </c>
      <c r="K111" s="813">
        <v>3</v>
      </c>
      <c r="L111" s="816" t="s">
        <v>1075</v>
      </c>
      <c r="M111" s="816" t="s">
        <v>1118</v>
      </c>
      <c r="N111" s="840"/>
      <c r="O111" s="813">
        <f>+'Form 2B'!A61</f>
        <v>0</v>
      </c>
      <c r="P111" s="950" t="e">
        <f>VLOOKUP($O111,ICP!$A:$B,2,FALSE)</f>
        <v>#N/A</v>
      </c>
      <c r="R111" s="814" t="s">
        <v>320</v>
      </c>
      <c r="S111" s="949">
        <f t="shared" si="3"/>
        <v>0</v>
      </c>
      <c r="T111" s="909">
        <f>+'Form 2B'!E61</f>
        <v>0</v>
      </c>
      <c r="U111" s="839"/>
    </row>
    <row r="112" spans="1:21">
      <c r="A112" s="813" t="s">
        <v>363</v>
      </c>
      <c r="B112" s="813" t="s">
        <v>284</v>
      </c>
      <c r="C112" s="842"/>
      <c r="D112" s="842"/>
      <c r="E112" s="843"/>
      <c r="F112" s="843"/>
      <c r="G112" s="842"/>
      <c r="H112" s="815" t="s">
        <v>533</v>
      </c>
      <c r="I112" s="816" t="s">
        <v>658</v>
      </c>
      <c r="J112" s="834" t="str">
        <f t="shared" si="2"/>
        <v>No Match</v>
      </c>
      <c r="K112" s="813">
        <v>3</v>
      </c>
      <c r="L112" s="816" t="s">
        <v>1075</v>
      </c>
      <c r="M112" s="816" t="s">
        <v>1118</v>
      </c>
      <c r="N112" s="840"/>
      <c r="O112" s="813">
        <f>+'Form 2B'!A62</f>
        <v>0</v>
      </c>
      <c r="P112" s="950" t="e">
        <f>VLOOKUP($O112,ICP!$A:$B,2,FALSE)</f>
        <v>#N/A</v>
      </c>
      <c r="R112" s="814" t="s">
        <v>320</v>
      </c>
      <c r="S112" s="949">
        <f t="shared" si="3"/>
        <v>0</v>
      </c>
      <c r="T112" s="909">
        <f>+'Form 2B'!E62</f>
        <v>0</v>
      </c>
      <c r="U112" s="839"/>
    </row>
    <row r="113" spans="1:20" s="839" customFormat="1">
      <c r="A113" s="834" t="s">
        <v>827</v>
      </c>
      <c r="B113" s="834">
        <v>475000</v>
      </c>
      <c r="C113" s="834">
        <v>475005</v>
      </c>
      <c r="D113" s="834" t="s">
        <v>607</v>
      </c>
      <c r="E113" s="837">
        <v>409699</v>
      </c>
      <c r="F113" s="837"/>
      <c r="G113" s="834" t="s">
        <v>654</v>
      </c>
      <c r="H113" s="845">
        <v>409628</v>
      </c>
      <c r="I113" s="836" t="s">
        <v>696</v>
      </c>
      <c r="J113" s="834" t="str">
        <f t="shared" si="2"/>
        <v>No Match</v>
      </c>
      <c r="K113" s="835">
        <v>4</v>
      </c>
      <c r="L113" s="923">
        <v>409628</v>
      </c>
      <c r="M113" s="919" t="s">
        <v>1193</v>
      </c>
      <c r="N113" s="924"/>
      <c r="O113" s="855"/>
      <c r="P113" s="932"/>
      <c r="Q113" s="920"/>
      <c r="R113" s="837" t="s">
        <v>314</v>
      </c>
      <c r="S113" s="949">
        <f t="shared" si="3"/>
        <v>0</v>
      </c>
      <c r="T113" s="909">
        <f>+'Form 2B'!C27</f>
        <v>0</v>
      </c>
    </row>
    <row r="114" spans="1:20" s="839" customFormat="1">
      <c r="A114" s="834" t="s">
        <v>321</v>
      </c>
      <c r="B114" s="834" t="s">
        <v>280</v>
      </c>
      <c r="C114" s="834">
        <v>475005</v>
      </c>
      <c r="D114" s="834" t="s">
        <v>607</v>
      </c>
      <c r="E114" s="837" t="s">
        <v>536</v>
      </c>
      <c r="F114" s="837"/>
      <c r="G114" s="834" t="s">
        <v>647</v>
      </c>
      <c r="H114" s="845" t="s">
        <v>535</v>
      </c>
      <c r="I114" s="836" t="s">
        <v>696</v>
      </c>
      <c r="J114" s="834" t="str">
        <f t="shared" si="2"/>
        <v>No Match</v>
      </c>
      <c r="K114" s="835">
        <v>4</v>
      </c>
      <c r="L114" s="919" t="s">
        <v>1077</v>
      </c>
      <c r="M114" s="919" t="s">
        <v>1194</v>
      </c>
      <c r="N114" s="924"/>
      <c r="O114" s="834">
        <f>+'Form 2F'!A11</f>
        <v>0</v>
      </c>
      <c r="P114" s="950" t="e">
        <f>VLOOKUP($O114,ICP!$A:$B,2,FALSE)</f>
        <v>#N/A</v>
      </c>
      <c r="Q114" s="837"/>
      <c r="R114" s="837" t="s">
        <v>322</v>
      </c>
      <c r="S114" s="949">
        <f t="shared" si="3"/>
        <v>0</v>
      </c>
      <c r="T114" s="925">
        <f>-'Form 2F'!D11</f>
        <v>0</v>
      </c>
    </row>
    <row r="115" spans="1:20" s="839" customFormat="1">
      <c r="A115" s="834" t="s">
        <v>321</v>
      </c>
      <c r="B115" s="834" t="s">
        <v>280</v>
      </c>
      <c r="C115" s="834">
        <v>475005</v>
      </c>
      <c r="D115" s="834" t="s">
        <v>607</v>
      </c>
      <c r="E115" s="837" t="s">
        <v>536</v>
      </c>
      <c r="F115" s="837"/>
      <c r="G115" s="834" t="s">
        <v>647</v>
      </c>
      <c r="H115" s="845" t="s">
        <v>535</v>
      </c>
      <c r="I115" s="836" t="s">
        <v>696</v>
      </c>
      <c r="J115" s="834" t="str">
        <f t="shared" si="2"/>
        <v>No Match</v>
      </c>
      <c r="K115" s="835">
        <v>4</v>
      </c>
      <c r="L115" s="919" t="s">
        <v>1077</v>
      </c>
      <c r="M115" s="919" t="s">
        <v>1194</v>
      </c>
      <c r="N115" s="924"/>
      <c r="O115" s="834">
        <f>+'Form 2F'!A12</f>
        <v>0</v>
      </c>
      <c r="P115" s="950" t="e">
        <f>VLOOKUP($O115,ICP!$A:$B,2,FALSE)</f>
        <v>#N/A</v>
      </c>
      <c r="Q115" s="837"/>
      <c r="R115" s="837" t="s">
        <v>322</v>
      </c>
      <c r="S115" s="949">
        <f t="shared" si="3"/>
        <v>0</v>
      </c>
      <c r="T115" s="925">
        <f>-'Form 2F'!D12</f>
        <v>0</v>
      </c>
    </row>
    <row r="116" spans="1:20" s="839" customFormat="1">
      <c r="A116" s="834" t="s">
        <v>321</v>
      </c>
      <c r="B116" s="834" t="s">
        <v>280</v>
      </c>
      <c r="C116" s="834">
        <v>475005</v>
      </c>
      <c r="D116" s="834" t="s">
        <v>607</v>
      </c>
      <c r="E116" s="837" t="s">
        <v>536</v>
      </c>
      <c r="F116" s="837"/>
      <c r="G116" s="834" t="s">
        <v>647</v>
      </c>
      <c r="H116" s="845" t="s">
        <v>535</v>
      </c>
      <c r="I116" s="836" t="s">
        <v>696</v>
      </c>
      <c r="J116" s="834" t="str">
        <f t="shared" si="2"/>
        <v>No Match</v>
      </c>
      <c r="K116" s="835">
        <v>4</v>
      </c>
      <c r="L116" s="919" t="s">
        <v>1077</v>
      </c>
      <c r="M116" s="919" t="s">
        <v>1194</v>
      </c>
      <c r="N116" s="924"/>
      <c r="O116" s="834">
        <f>+'Form 2F'!A13</f>
        <v>0</v>
      </c>
      <c r="P116" s="950" t="e">
        <f>VLOOKUP($O116,ICP!$A:$B,2,FALSE)</f>
        <v>#N/A</v>
      </c>
      <c r="Q116" s="837"/>
      <c r="R116" s="837" t="s">
        <v>322</v>
      </c>
      <c r="S116" s="949">
        <f t="shared" si="3"/>
        <v>0</v>
      </c>
      <c r="T116" s="925">
        <f>-'Form 2F'!D13</f>
        <v>0</v>
      </c>
    </row>
    <row r="117" spans="1:20" s="839" customFormat="1">
      <c r="A117" s="834" t="s">
        <v>321</v>
      </c>
      <c r="B117" s="834" t="s">
        <v>280</v>
      </c>
      <c r="C117" s="834">
        <v>475005</v>
      </c>
      <c r="D117" s="834" t="s">
        <v>607</v>
      </c>
      <c r="E117" s="837" t="s">
        <v>536</v>
      </c>
      <c r="F117" s="837"/>
      <c r="G117" s="834" t="s">
        <v>647</v>
      </c>
      <c r="H117" s="845" t="s">
        <v>535</v>
      </c>
      <c r="I117" s="836" t="s">
        <v>696</v>
      </c>
      <c r="J117" s="834" t="str">
        <f t="shared" si="2"/>
        <v>No Match</v>
      </c>
      <c r="K117" s="835">
        <v>4</v>
      </c>
      <c r="L117" s="919" t="s">
        <v>1077</v>
      </c>
      <c r="M117" s="919" t="s">
        <v>1194</v>
      </c>
      <c r="N117" s="924"/>
      <c r="O117" s="834">
        <f>+'Form 2F'!A14</f>
        <v>0</v>
      </c>
      <c r="P117" s="950" t="e">
        <f>VLOOKUP($O117,ICP!$A:$B,2,FALSE)</f>
        <v>#N/A</v>
      </c>
      <c r="Q117" s="837"/>
      <c r="R117" s="837" t="s">
        <v>322</v>
      </c>
      <c r="S117" s="949">
        <f t="shared" si="3"/>
        <v>0</v>
      </c>
      <c r="T117" s="925">
        <f>-'Form 2F'!D14</f>
        <v>0</v>
      </c>
    </row>
    <row r="118" spans="1:20" s="839" customFormat="1">
      <c r="A118" s="834" t="s">
        <v>321</v>
      </c>
      <c r="B118" s="834" t="s">
        <v>280</v>
      </c>
      <c r="C118" s="834">
        <v>475005</v>
      </c>
      <c r="D118" s="834" t="s">
        <v>607</v>
      </c>
      <c r="E118" s="837" t="s">
        <v>536</v>
      </c>
      <c r="F118" s="837"/>
      <c r="G118" s="834" t="s">
        <v>647</v>
      </c>
      <c r="H118" s="845" t="s">
        <v>535</v>
      </c>
      <c r="I118" s="836" t="s">
        <v>696</v>
      </c>
      <c r="J118" s="834" t="str">
        <f t="shared" si="2"/>
        <v>No Match</v>
      </c>
      <c r="K118" s="835">
        <v>4</v>
      </c>
      <c r="L118" s="919" t="s">
        <v>1077</v>
      </c>
      <c r="M118" s="919" t="s">
        <v>1194</v>
      </c>
      <c r="N118" s="924"/>
      <c r="O118" s="834">
        <f>+'Form 2F'!A15</f>
        <v>0</v>
      </c>
      <c r="P118" s="950" t="e">
        <f>VLOOKUP($O118,ICP!$A:$B,2,FALSE)</f>
        <v>#N/A</v>
      </c>
      <c r="Q118" s="837"/>
      <c r="R118" s="837" t="s">
        <v>322</v>
      </c>
      <c r="S118" s="949">
        <f t="shared" si="3"/>
        <v>0</v>
      </c>
      <c r="T118" s="925">
        <f>-'Form 2F'!D15</f>
        <v>0</v>
      </c>
    </row>
    <row r="119" spans="1:20" s="839" customFormat="1">
      <c r="A119" s="834" t="s">
        <v>321</v>
      </c>
      <c r="B119" s="834" t="s">
        <v>280</v>
      </c>
      <c r="C119" s="834">
        <v>475005</v>
      </c>
      <c r="D119" s="834" t="s">
        <v>607</v>
      </c>
      <c r="E119" s="837" t="s">
        <v>536</v>
      </c>
      <c r="F119" s="837"/>
      <c r="G119" s="834" t="s">
        <v>647</v>
      </c>
      <c r="H119" s="845" t="s">
        <v>535</v>
      </c>
      <c r="I119" s="836" t="s">
        <v>696</v>
      </c>
      <c r="J119" s="834" t="str">
        <f t="shared" si="2"/>
        <v>No Match</v>
      </c>
      <c r="K119" s="835">
        <v>4</v>
      </c>
      <c r="L119" s="919" t="s">
        <v>1077</v>
      </c>
      <c r="M119" s="919" t="s">
        <v>1194</v>
      </c>
      <c r="N119" s="924"/>
      <c r="O119" s="834">
        <f>+'Form 2F'!A16</f>
        <v>0</v>
      </c>
      <c r="P119" s="950" t="e">
        <f>VLOOKUP($O119,ICP!$A:$B,2,FALSE)</f>
        <v>#N/A</v>
      </c>
      <c r="Q119" s="837"/>
      <c r="R119" s="837" t="s">
        <v>322</v>
      </c>
      <c r="S119" s="949">
        <f t="shared" si="3"/>
        <v>0</v>
      </c>
      <c r="T119" s="925">
        <f>-'Form 2F'!D16</f>
        <v>0</v>
      </c>
    </row>
    <row r="120" spans="1:20" s="839" customFormat="1">
      <c r="A120" s="834" t="s">
        <v>321</v>
      </c>
      <c r="B120" s="834" t="s">
        <v>280</v>
      </c>
      <c r="C120" s="834">
        <v>475005</v>
      </c>
      <c r="D120" s="834" t="s">
        <v>607</v>
      </c>
      <c r="E120" s="837" t="s">
        <v>536</v>
      </c>
      <c r="F120" s="837"/>
      <c r="G120" s="834" t="s">
        <v>647</v>
      </c>
      <c r="H120" s="845" t="s">
        <v>535</v>
      </c>
      <c r="I120" s="836" t="s">
        <v>696</v>
      </c>
      <c r="J120" s="834" t="str">
        <f t="shared" si="2"/>
        <v>No Match</v>
      </c>
      <c r="K120" s="835">
        <v>4</v>
      </c>
      <c r="L120" s="919" t="s">
        <v>1077</v>
      </c>
      <c r="M120" s="919" t="s">
        <v>1194</v>
      </c>
      <c r="N120" s="924"/>
      <c r="O120" s="834">
        <f>+'Form 2F'!A17</f>
        <v>0</v>
      </c>
      <c r="P120" s="950" t="e">
        <f>VLOOKUP($O120,ICP!$A:$B,2,FALSE)</f>
        <v>#N/A</v>
      </c>
      <c r="Q120" s="837"/>
      <c r="R120" s="837" t="s">
        <v>322</v>
      </c>
      <c r="S120" s="949">
        <f t="shared" si="3"/>
        <v>0</v>
      </c>
      <c r="T120" s="925">
        <f>-'Form 2F'!D17</f>
        <v>0</v>
      </c>
    </row>
    <row r="121" spans="1:20" s="839" customFormat="1">
      <c r="A121" s="834" t="s">
        <v>321</v>
      </c>
      <c r="B121" s="834" t="s">
        <v>280</v>
      </c>
      <c r="C121" s="834">
        <v>475005</v>
      </c>
      <c r="D121" s="834" t="s">
        <v>607</v>
      </c>
      <c r="E121" s="837" t="s">
        <v>536</v>
      </c>
      <c r="F121" s="837"/>
      <c r="G121" s="834" t="s">
        <v>647</v>
      </c>
      <c r="H121" s="845" t="s">
        <v>535</v>
      </c>
      <c r="I121" s="836" t="s">
        <v>696</v>
      </c>
      <c r="J121" s="834" t="str">
        <f t="shared" si="2"/>
        <v>No Match</v>
      </c>
      <c r="K121" s="835">
        <v>4</v>
      </c>
      <c r="L121" s="919" t="s">
        <v>1077</v>
      </c>
      <c r="M121" s="919" t="s">
        <v>1194</v>
      </c>
      <c r="N121" s="924"/>
      <c r="O121" s="834">
        <f>+'Form 2F'!A18</f>
        <v>0</v>
      </c>
      <c r="P121" s="950" t="e">
        <f>VLOOKUP($O121,ICP!$A:$B,2,FALSE)</f>
        <v>#N/A</v>
      </c>
      <c r="Q121" s="837"/>
      <c r="R121" s="837" t="s">
        <v>322</v>
      </c>
      <c r="S121" s="949">
        <f t="shared" si="3"/>
        <v>0</v>
      </c>
      <c r="T121" s="925">
        <f>-'Form 2F'!D18</f>
        <v>0</v>
      </c>
    </row>
    <row r="122" spans="1:20" s="839" customFormat="1">
      <c r="A122" s="834" t="s">
        <v>321</v>
      </c>
      <c r="B122" s="834" t="s">
        <v>280</v>
      </c>
      <c r="C122" s="834">
        <v>475005</v>
      </c>
      <c r="D122" s="834" t="s">
        <v>607</v>
      </c>
      <c r="E122" s="837" t="s">
        <v>536</v>
      </c>
      <c r="F122" s="837"/>
      <c r="G122" s="834" t="s">
        <v>647</v>
      </c>
      <c r="H122" s="845" t="s">
        <v>535</v>
      </c>
      <c r="I122" s="836" t="s">
        <v>696</v>
      </c>
      <c r="J122" s="834" t="str">
        <f t="shared" si="2"/>
        <v>No Match</v>
      </c>
      <c r="K122" s="835">
        <v>4</v>
      </c>
      <c r="L122" s="919" t="s">
        <v>1077</v>
      </c>
      <c r="M122" s="919" t="s">
        <v>1194</v>
      </c>
      <c r="N122" s="924"/>
      <c r="O122" s="834">
        <f>+'Form 2F'!A19</f>
        <v>0</v>
      </c>
      <c r="P122" s="950" t="e">
        <f>VLOOKUP($O122,ICP!$A:$B,2,FALSE)</f>
        <v>#N/A</v>
      </c>
      <c r="Q122" s="837"/>
      <c r="R122" s="837" t="s">
        <v>322</v>
      </c>
      <c r="S122" s="949">
        <f t="shared" si="3"/>
        <v>0</v>
      </c>
      <c r="T122" s="925">
        <f>-'Form 2F'!D19</f>
        <v>0</v>
      </c>
    </row>
    <row r="123" spans="1:20" s="839" customFormat="1">
      <c r="A123" s="834" t="s">
        <v>321</v>
      </c>
      <c r="B123" s="834" t="s">
        <v>280</v>
      </c>
      <c r="C123" s="834">
        <v>475005</v>
      </c>
      <c r="D123" s="834" t="s">
        <v>607</v>
      </c>
      <c r="E123" s="837" t="s">
        <v>536</v>
      </c>
      <c r="F123" s="837"/>
      <c r="G123" s="834" t="s">
        <v>647</v>
      </c>
      <c r="H123" s="845" t="s">
        <v>535</v>
      </c>
      <c r="I123" s="836" t="s">
        <v>696</v>
      </c>
      <c r="J123" s="834" t="str">
        <f t="shared" si="2"/>
        <v>No Match</v>
      </c>
      <c r="K123" s="835">
        <v>4</v>
      </c>
      <c r="L123" s="919" t="s">
        <v>1077</v>
      </c>
      <c r="M123" s="919" t="s">
        <v>1194</v>
      </c>
      <c r="N123" s="924"/>
      <c r="O123" s="834">
        <f>+'Form 2F'!A20</f>
        <v>0</v>
      </c>
      <c r="P123" s="950" t="e">
        <f>VLOOKUP($O123,ICP!$A:$B,2,FALSE)</f>
        <v>#N/A</v>
      </c>
      <c r="Q123" s="837"/>
      <c r="R123" s="837" t="s">
        <v>322</v>
      </c>
      <c r="S123" s="949">
        <f t="shared" si="3"/>
        <v>0</v>
      </c>
      <c r="T123" s="925">
        <f>-'Form 2F'!D20</f>
        <v>0</v>
      </c>
    </row>
    <row r="124" spans="1:20" s="839" customFormat="1">
      <c r="A124" s="834" t="s">
        <v>321</v>
      </c>
      <c r="B124" s="834" t="s">
        <v>280</v>
      </c>
      <c r="C124" s="834">
        <v>475005</v>
      </c>
      <c r="D124" s="834" t="s">
        <v>607</v>
      </c>
      <c r="E124" s="837" t="s">
        <v>536</v>
      </c>
      <c r="F124" s="837"/>
      <c r="G124" s="834" t="s">
        <v>647</v>
      </c>
      <c r="H124" s="845" t="s">
        <v>535</v>
      </c>
      <c r="I124" s="836" t="s">
        <v>696</v>
      </c>
      <c r="J124" s="834" t="str">
        <f t="shared" si="2"/>
        <v>No Match</v>
      </c>
      <c r="K124" s="835">
        <v>4</v>
      </c>
      <c r="L124" s="919" t="s">
        <v>1077</v>
      </c>
      <c r="M124" s="919" t="s">
        <v>1194</v>
      </c>
      <c r="N124" s="924"/>
      <c r="O124" s="834">
        <f>+'Form 2F'!A21</f>
        <v>0</v>
      </c>
      <c r="P124" s="950" t="e">
        <f>VLOOKUP($O124,ICP!$A:$B,2,FALSE)</f>
        <v>#N/A</v>
      </c>
      <c r="Q124" s="837"/>
      <c r="R124" s="837" t="s">
        <v>322</v>
      </c>
      <c r="S124" s="949">
        <f t="shared" si="3"/>
        <v>0</v>
      </c>
      <c r="T124" s="925">
        <f>-'Form 2F'!D21</f>
        <v>0</v>
      </c>
    </row>
    <row r="125" spans="1:20" s="839" customFormat="1">
      <c r="A125" s="834" t="s">
        <v>321</v>
      </c>
      <c r="B125" s="834" t="s">
        <v>280</v>
      </c>
      <c r="C125" s="834">
        <v>475005</v>
      </c>
      <c r="D125" s="834" t="s">
        <v>607</v>
      </c>
      <c r="E125" s="837" t="s">
        <v>536</v>
      </c>
      <c r="F125" s="837"/>
      <c r="G125" s="834" t="s">
        <v>647</v>
      </c>
      <c r="H125" s="845" t="s">
        <v>535</v>
      </c>
      <c r="I125" s="836" t="s">
        <v>696</v>
      </c>
      <c r="J125" s="834" t="str">
        <f t="shared" si="2"/>
        <v>No Match</v>
      </c>
      <c r="K125" s="835">
        <v>4</v>
      </c>
      <c r="L125" s="919" t="s">
        <v>1077</v>
      </c>
      <c r="M125" s="919" t="s">
        <v>1194</v>
      </c>
      <c r="N125" s="924"/>
      <c r="O125" s="834">
        <f>+'Form 2F'!A22</f>
        <v>0</v>
      </c>
      <c r="P125" s="950" t="e">
        <f>VLOOKUP($O125,ICP!$A:$B,2,FALSE)</f>
        <v>#N/A</v>
      </c>
      <c r="Q125" s="837"/>
      <c r="R125" s="837" t="s">
        <v>322</v>
      </c>
      <c r="S125" s="949">
        <f t="shared" si="3"/>
        <v>0</v>
      </c>
      <c r="T125" s="925">
        <f>-'Form 2F'!D22</f>
        <v>0</v>
      </c>
    </row>
    <row r="126" spans="1:20" s="839" customFormat="1">
      <c r="A126" s="834" t="s">
        <v>321</v>
      </c>
      <c r="B126" s="834" t="s">
        <v>280</v>
      </c>
      <c r="C126" s="834">
        <v>475005</v>
      </c>
      <c r="D126" s="834" t="s">
        <v>607</v>
      </c>
      <c r="E126" s="837" t="s">
        <v>536</v>
      </c>
      <c r="F126" s="837"/>
      <c r="G126" s="834" t="s">
        <v>647</v>
      </c>
      <c r="H126" s="845" t="s">
        <v>535</v>
      </c>
      <c r="I126" s="836" t="s">
        <v>696</v>
      </c>
      <c r="J126" s="834" t="str">
        <f t="shared" si="2"/>
        <v>No Match</v>
      </c>
      <c r="K126" s="835">
        <v>4</v>
      </c>
      <c r="L126" s="919" t="s">
        <v>1077</v>
      </c>
      <c r="M126" s="919" t="s">
        <v>1194</v>
      </c>
      <c r="N126" s="924"/>
      <c r="O126" s="834">
        <f>+'Form 2F'!A23</f>
        <v>0</v>
      </c>
      <c r="P126" s="950" t="e">
        <f>VLOOKUP($O126,ICP!$A:$B,2,FALSE)</f>
        <v>#N/A</v>
      </c>
      <c r="Q126" s="837"/>
      <c r="R126" s="837" t="s">
        <v>322</v>
      </c>
      <c r="S126" s="949">
        <f t="shared" si="3"/>
        <v>0</v>
      </c>
      <c r="T126" s="925">
        <f>-'Form 2F'!D23</f>
        <v>0</v>
      </c>
    </row>
    <row r="127" spans="1:20" s="839" customFormat="1">
      <c r="A127" s="834" t="s">
        <v>321</v>
      </c>
      <c r="B127" s="834" t="s">
        <v>280</v>
      </c>
      <c r="C127" s="834">
        <v>475005</v>
      </c>
      <c r="D127" s="834" t="s">
        <v>607</v>
      </c>
      <c r="E127" s="837" t="s">
        <v>536</v>
      </c>
      <c r="F127" s="837"/>
      <c r="G127" s="834" t="s">
        <v>647</v>
      </c>
      <c r="H127" s="845" t="s">
        <v>535</v>
      </c>
      <c r="I127" s="836" t="s">
        <v>696</v>
      </c>
      <c r="J127" s="834" t="str">
        <f t="shared" si="2"/>
        <v>No Match</v>
      </c>
      <c r="K127" s="835">
        <v>4</v>
      </c>
      <c r="L127" s="919" t="s">
        <v>1077</v>
      </c>
      <c r="M127" s="919" t="s">
        <v>1194</v>
      </c>
      <c r="N127" s="924"/>
      <c r="O127" s="834">
        <f>+'Form 2F'!A24</f>
        <v>0</v>
      </c>
      <c r="P127" s="950" t="e">
        <f>VLOOKUP($O127,ICP!$A:$B,2,FALSE)</f>
        <v>#N/A</v>
      </c>
      <c r="Q127" s="837"/>
      <c r="R127" s="837" t="s">
        <v>322</v>
      </c>
      <c r="S127" s="949">
        <f t="shared" si="3"/>
        <v>0</v>
      </c>
      <c r="T127" s="925">
        <f>-'Form 2F'!D24</f>
        <v>0</v>
      </c>
    </row>
    <row r="128" spans="1:20" s="839" customFormat="1">
      <c r="A128" s="834" t="s">
        <v>321</v>
      </c>
      <c r="B128" s="834" t="s">
        <v>280</v>
      </c>
      <c r="C128" s="834">
        <v>475005</v>
      </c>
      <c r="D128" s="834" t="s">
        <v>607</v>
      </c>
      <c r="E128" s="837" t="s">
        <v>536</v>
      </c>
      <c r="F128" s="837"/>
      <c r="G128" s="834" t="s">
        <v>647</v>
      </c>
      <c r="H128" s="845" t="s">
        <v>535</v>
      </c>
      <c r="I128" s="836" t="s">
        <v>696</v>
      </c>
      <c r="J128" s="834" t="str">
        <f t="shared" si="2"/>
        <v>No Match</v>
      </c>
      <c r="K128" s="835">
        <v>4</v>
      </c>
      <c r="L128" s="919" t="s">
        <v>1077</v>
      </c>
      <c r="M128" s="919" t="s">
        <v>1194</v>
      </c>
      <c r="N128" s="924"/>
      <c r="O128" s="834">
        <f>+'Form 2F'!A25</f>
        <v>0</v>
      </c>
      <c r="P128" s="950" t="e">
        <f>VLOOKUP($O128,ICP!$A:$B,2,FALSE)</f>
        <v>#N/A</v>
      </c>
      <c r="Q128" s="837"/>
      <c r="R128" s="837" t="s">
        <v>322</v>
      </c>
      <c r="S128" s="949">
        <f t="shared" si="3"/>
        <v>0</v>
      </c>
      <c r="T128" s="925">
        <f>-'Form 2F'!D25</f>
        <v>0</v>
      </c>
    </row>
    <row r="129" spans="1:20" s="839" customFormat="1">
      <c r="A129" s="834" t="s">
        <v>321</v>
      </c>
      <c r="B129" s="834" t="s">
        <v>280</v>
      </c>
      <c r="C129" s="834">
        <v>475005</v>
      </c>
      <c r="D129" s="834" t="s">
        <v>607</v>
      </c>
      <c r="E129" s="837" t="s">
        <v>536</v>
      </c>
      <c r="F129" s="837"/>
      <c r="G129" s="834" t="s">
        <v>647</v>
      </c>
      <c r="H129" s="845" t="s">
        <v>535</v>
      </c>
      <c r="I129" s="836" t="s">
        <v>696</v>
      </c>
      <c r="J129" s="834" t="str">
        <f t="shared" si="2"/>
        <v>No Match</v>
      </c>
      <c r="K129" s="835">
        <v>4</v>
      </c>
      <c r="L129" s="919" t="s">
        <v>1077</v>
      </c>
      <c r="M129" s="919" t="s">
        <v>1194</v>
      </c>
      <c r="N129" s="924"/>
      <c r="O129" s="834">
        <f>+'Form 2F'!A26</f>
        <v>0</v>
      </c>
      <c r="P129" s="950" t="e">
        <f>VLOOKUP($O129,ICP!$A:$B,2,FALSE)</f>
        <v>#N/A</v>
      </c>
      <c r="Q129" s="837"/>
      <c r="R129" s="837" t="s">
        <v>322</v>
      </c>
      <c r="S129" s="949">
        <f t="shared" si="3"/>
        <v>0</v>
      </c>
      <c r="T129" s="925">
        <f>-'Form 2F'!D26</f>
        <v>0</v>
      </c>
    </row>
    <row r="130" spans="1:20" s="839" customFormat="1">
      <c r="A130" s="834" t="s">
        <v>321</v>
      </c>
      <c r="B130" s="834" t="s">
        <v>280</v>
      </c>
      <c r="C130" s="834">
        <v>475005</v>
      </c>
      <c r="D130" s="834" t="s">
        <v>607</v>
      </c>
      <c r="E130" s="837" t="s">
        <v>536</v>
      </c>
      <c r="F130" s="837"/>
      <c r="G130" s="834" t="s">
        <v>647</v>
      </c>
      <c r="H130" s="845" t="s">
        <v>535</v>
      </c>
      <c r="I130" s="836" t="s">
        <v>696</v>
      </c>
      <c r="J130" s="834" t="str">
        <f t="shared" si="2"/>
        <v>No Match</v>
      </c>
      <c r="K130" s="835">
        <v>4</v>
      </c>
      <c r="L130" s="919" t="s">
        <v>1077</v>
      </c>
      <c r="M130" s="919" t="s">
        <v>1194</v>
      </c>
      <c r="N130" s="924"/>
      <c r="O130" s="834">
        <f>+'Form 2F'!A27</f>
        <v>0</v>
      </c>
      <c r="P130" s="950" t="e">
        <f>VLOOKUP($O130,ICP!$A:$B,2,FALSE)</f>
        <v>#N/A</v>
      </c>
      <c r="Q130" s="837"/>
      <c r="R130" s="837" t="s">
        <v>322</v>
      </c>
      <c r="S130" s="949">
        <f t="shared" si="3"/>
        <v>0</v>
      </c>
      <c r="T130" s="925">
        <f>-'Form 2F'!D27</f>
        <v>0</v>
      </c>
    </row>
    <row r="131" spans="1:20" s="839" customFormat="1">
      <c r="A131" s="834" t="s">
        <v>321</v>
      </c>
      <c r="B131" s="834" t="s">
        <v>280</v>
      </c>
      <c r="C131" s="834">
        <v>475005</v>
      </c>
      <c r="D131" s="834" t="s">
        <v>607</v>
      </c>
      <c r="E131" s="837" t="s">
        <v>536</v>
      </c>
      <c r="F131" s="837"/>
      <c r="G131" s="834" t="s">
        <v>647</v>
      </c>
      <c r="H131" s="845" t="s">
        <v>535</v>
      </c>
      <c r="I131" s="836" t="s">
        <v>696</v>
      </c>
      <c r="J131" s="834" t="str">
        <f t="shared" si="2"/>
        <v>No Match</v>
      </c>
      <c r="K131" s="835">
        <v>4</v>
      </c>
      <c r="L131" s="919" t="s">
        <v>1077</v>
      </c>
      <c r="M131" s="919" t="s">
        <v>1194</v>
      </c>
      <c r="N131" s="924"/>
      <c r="O131" s="834">
        <f>+'Form 2F'!A28</f>
        <v>0</v>
      </c>
      <c r="P131" s="950" t="e">
        <f>VLOOKUP($O131,ICP!$A:$B,2,FALSE)</f>
        <v>#N/A</v>
      </c>
      <c r="Q131" s="837"/>
      <c r="R131" s="837" t="s">
        <v>322</v>
      </c>
      <c r="S131" s="949">
        <f t="shared" si="3"/>
        <v>0</v>
      </c>
      <c r="T131" s="925">
        <f>-'Form 2F'!D28</f>
        <v>0</v>
      </c>
    </row>
    <row r="132" spans="1:20" s="839" customFormat="1">
      <c r="A132" s="834" t="s">
        <v>321</v>
      </c>
      <c r="B132" s="834" t="s">
        <v>280</v>
      </c>
      <c r="C132" s="834">
        <v>475005</v>
      </c>
      <c r="D132" s="834" t="s">
        <v>607</v>
      </c>
      <c r="E132" s="837" t="s">
        <v>536</v>
      </c>
      <c r="F132" s="837"/>
      <c r="G132" s="834" t="s">
        <v>647</v>
      </c>
      <c r="H132" s="845" t="s">
        <v>535</v>
      </c>
      <c r="I132" s="836" t="s">
        <v>696</v>
      </c>
      <c r="J132" s="834" t="str">
        <f t="shared" si="2"/>
        <v>No Match</v>
      </c>
      <c r="K132" s="835">
        <v>4</v>
      </c>
      <c r="L132" s="919" t="s">
        <v>1077</v>
      </c>
      <c r="M132" s="919" t="s">
        <v>1194</v>
      </c>
      <c r="N132" s="924"/>
      <c r="O132" s="834">
        <f>+'Form 2F'!A29</f>
        <v>0</v>
      </c>
      <c r="P132" s="950" t="e">
        <f>VLOOKUP($O132,ICP!$A:$B,2,FALSE)</f>
        <v>#N/A</v>
      </c>
      <c r="Q132" s="837"/>
      <c r="R132" s="837" t="s">
        <v>322</v>
      </c>
      <c r="S132" s="949">
        <f t="shared" si="3"/>
        <v>0</v>
      </c>
      <c r="T132" s="925">
        <f>-'Form 2F'!D29</f>
        <v>0</v>
      </c>
    </row>
    <row r="133" spans="1:20" s="839" customFormat="1">
      <c r="A133" s="834" t="s">
        <v>321</v>
      </c>
      <c r="B133" s="834" t="s">
        <v>280</v>
      </c>
      <c r="C133" s="834">
        <v>475005</v>
      </c>
      <c r="D133" s="834" t="s">
        <v>607</v>
      </c>
      <c r="E133" s="837" t="s">
        <v>536</v>
      </c>
      <c r="F133" s="837"/>
      <c r="G133" s="834" t="s">
        <v>647</v>
      </c>
      <c r="H133" s="845" t="s">
        <v>535</v>
      </c>
      <c r="I133" s="836" t="s">
        <v>696</v>
      </c>
      <c r="J133" s="834" t="str">
        <f t="shared" si="2"/>
        <v>No Match</v>
      </c>
      <c r="K133" s="835">
        <v>4</v>
      </c>
      <c r="L133" s="919" t="s">
        <v>1077</v>
      </c>
      <c r="M133" s="919" t="s">
        <v>1194</v>
      </c>
      <c r="N133" s="924"/>
      <c r="O133" s="834">
        <f>+'Form 2F'!A30</f>
        <v>0</v>
      </c>
      <c r="P133" s="950" t="e">
        <f>VLOOKUP($O133,ICP!$A:$B,2,FALSE)</f>
        <v>#N/A</v>
      </c>
      <c r="Q133" s="837"/>
      <c r="R133" s="837" t="s">
        <v>322</v>
      </c>
      <c r="S133" s="949">
        <f t="shared" si="3"/>
        <v>0</v>
      </c>
      <c r="T133" s="925">
        <f>-'Form 2F'!D30</f>
        <v>0</v>
      </c>
    </row>
    <row r="134" spans="1:20">
      <c r="A134" s="834" t="s">
        <v>828</v>
      </c>
      <c r="B134" s="813">
        <v>420016</v>
      </c>
      <c r="C134" s="834">
        <v>475005</v>
      </c>
      <c r="D134" s="834" t="s">
        <v>607</v>
      </c>
      <c r="E134" s="814">
        <v>409699</v>
      </c>
      <c r="G134" s="834" t="s">
        <v>654</v>
      </c>
      <c r="H134" s="815">
        <v>409630</v>
      </c>
      <c r="I134" s="816" t="s">
        <v>631</v>
      </c>
      <c r="J134" s="834" t="str">
        <f t="shared" si="2"/>
        <v>No Match</v>
      </c>
      <c r="K134" s="834" t="s">
        <v>798</v>
      </c>
      <c r="L134" s="914">
        <v>409630</v>
      </c>
      <c r="M134" s="816" t="s">
        <v>631</v>
      </c>
      <c r="N134" s="840"/>
      <c r="O134" s="855"/>
      <c r="P134" s="932"/>
      <c r="Q134" s="920"/>
      <c r="R134" s="814" t="s">
        <v>314</v>
      </c>
      <c r="S134" s="949">
        <f t="shared" si="3"/>
        <v>0</v>
      </c>
      <c r="T134" s="909">
        <f>+'Form 2B'!C30</f>
        <v>0</v>
      </c>
    </row>
    <row r="135" spans="1:20">
      <c r="A135" s="834" t="s">
        <v>357</v>
      </c>
      <c r="B135" s="813" t="s">
        <v>285</v>
      </c>
      <c r="C135" s="834">
        <v>475005</v>
      </c>
      <c r="D135" s="834" t="s">
        <v>607</v>
      </c>
      <c r="E135" s="814" t="s">
        <v>536</v>
      </c>
      <c r="G135" s="834" t="s">
        <v>647</v>
      </c>
      <c r="H135" s="815" t="s">
        <v>534</v>
      </c>
      <c r="I135" s="816" t="s">
        <v>659</v>
      </c>
      <c r="J135" s="834" t="str">
        <f t="shared" ref="J135:J198" si="4">IF(E135=H135,"Ok","No Match")</f>
        <v>No Match</v>
      </c>
      <c r="K135" s="834" t="s">
        <v>798</v>
      </c>
      <c r="L135" s="816" t="s">
        <v>1078</v>
      </c>
      <c r="M135" s="816" t="s">
        <v>1119</v>
      </c>
      <c r="N135" s="840"/>
      <c r="O135" s="834">
        <f>+'Form 2F'!A39</f>
        <v>0</v>
      </c>
      <c r="P135" s="950" t="e">
        <f>VLOOKUP($O135,ICP!$A:$B,2,FALSE)</f>
        <v>#N/A</v>
      </c>
      <c r="R135" s="814" t="s">
        <v>323</v>
      </c>
      <c r="S135" s="949">
        <f t="shared" ref="S135:S198" si="5">+T135*$S$1</f>
        <v>0</v>
      </c>
      <c r="T135" s="925">
        <f>-'Form 2F'!D39</f>
        <v>0</v>
      </c>
    </row>
    <row r="136" spans="1:20">
      <c r="A136" s="834" t="s">
        <v>357</v>
      </c>
      <c r="B136" s="813" t="s">
        <v>285</v>
      </c>
      <c r="C136" s="834">
        <v>475005</v>
      </c>
      <c r="D136" s="834" t="s">
        <v>607</v>
      </c>
      <c r="E136" s="814" t="s">
        <v>536</v>
      </c>
      <c r="G136" s="834" t="s">
        <v>647</v>
      </c>
      <c r="H136" s="815" t="s">
        <v>534</v>
      </c>
      <c r="I136" s="816" t="s">
        <v>659</v>
      </c>
      <c r="J136" s="834" t="str">
        <f t="shared" si="4"/>
        <v>No Match</v>
      </c>
      <c r="K136" s="834" t="s">
        <v>798</v>
      </c>
      <c r="L136" s="816" t="s">
        <v>1078</v>
      </c>
      <c r="M136" s="816" t="s">
        <v>1119</v>
      </c>
      <c r="N136" s="840"/>
      <c r="O136" s="834">
        <f>+'Form 2F'!A40</f>
        <v>0</v>
      </c>
      <c r="P136" s="950" t="e">
        <f>VLOOKUP($O136,ICP!$A:$B,2,FALSE)</f>
        <v>#N/A</v>
      </c>
      <c r="R136" s="814" t="s">
        <v>323</v>
      </c>
      <c r="S136" s="949">
        <f t="shared" si="5"/>
        <v>0</v>
      </c>
      <c r="T136" s="925">
        <f>-'Form 2F'!D40</f>
        <v>0</v>
      </c>
    </row>
    <row r="137" spans="1:20">
      <c r="A137" s="834" t="s">
        <v>357</v>
      </c>
      <c r="B137" s="813" t="s">
        <v>285</v>
      </c>
      <c r="C137" s="834">
        <v>475005</v>
      </c>
      <c r="D137" s="834" t="s">
        <v>607</v>
      </c>
      <c r="E137" s="814" t="s">
        <v>536</v>
      </c>
      <c r="G137" s="834" t="s">
        <v>647</v>
      </c>
      <c r="H137" s="815" t="s">
        <v>534</v>
      </c>
      <c r="I137" s="816" t="s">
        <v>659</v>
      </c>
      <c r="J137" s="834" t="str">
        <f t="shared" si="4"/>
        <v>No Match</v>
      </c>
      <c r="K137" s="834" t="s">
        <v>798</v>
      </c>
      <c r="L137" s="816" t="s">
        <v>1078</v>
      </c>
      <c r="M137" s="816" t="s">
        <v>1119</v>
      </c>
      <c r="N137" s="840"/>
      <c r="O137" s="834">
        <f>+'Form 2F'!A41</f>
        <v>0</v>
      </c>
      <c r="P137" s="950" t="e">
        <f>VLOOKUP($O137,ICP!$A:$B,2,FALSE)</f>
        <v>#N/A</v>
      </c>
      <c r="R137" s="814" t="s">
        <v>323</v>
      </c>
      <c r="S137" s="949">
        <f t="shared" si="5"/>
        <v>0</v>
      </c>
      <c r="T137" s="925">
        <f>-'Form 2F'!D41</f>
        <v>0</v>
      </c>
    </row>
    <row r="138" spans="1:20">
      <c r="A138" s="834" t="s">
        <v>357</v>
      </c>
      <c r="B138" s="813" t="s">
        <v>285</v>
      </c>
      <c r="C138" s="834">
        <v>475005</v>
      </c>
      <c r="D138" s="834" t="s">
        <v>607</v>
      </c>
      <c r="E138" s="814" t="s">
        <v>536</v>
      </c>
      <c r="G138" s="834" t="s">
        <v>647</v>
      </c>
      <c r="H138" s="815" t="s">
        <v>534</v>
      </c>
      <c r="I138" s="816" t="s">
        <v>659</v>
      </c>
      <c r="J138" s="834" t="str">
        <f t="shared" si="4"/>
        <v>No Match</v>
      </c>
      <c r="K138" s="834" t="s">
        <v>798</v>
      </c>
      <c r="L138" s="816" t="s">
        <v>1078</v>
      </c>
      <c r="M138" s="816" t="s">
        <v>1119</v>
      </c>
      <c r="N138" s="840"/>
      <c r="O138" s="834">
        <f>+'Form 2F'!A42</f>
        <v>0</v>
      </c>
      <c r="P138" s="950" t="e">
        <f>VLOOKUP($O138,ICP!$A:$B,2,FALSE)</f>
        <v>#N/A</v>
      </c>
      <c r="R138" s="814" t="s">
        <v>323</v>
      </c>
      <c r="S138" s="949">
        <f t="shared" si="5"/>
        <v>0</v>
      </c>
      <c r="T138" s="925">
        <f>-'Form 2F'!D42</f>
        <v>0</v>
      </c>
    </row>
    <row r="139" spans="1:20">
      <c r="A139" s="834" t="s">
        <v>357</v>
      </c>
      <c r="B139" s="813" t="s">
        <v>285</v>
      </c>
      <c r="C139" s="834">
        <v>475005</v>
      </c>
      <c r="D139" s="834" t="s">
        <v>607</v>
      </c>
      <c r="E139" s="814" t="s">
        <v>536</v>
      </c>
      <c r="G139" s="834" t="s">
        <v>647</v>
      </c>
      <c r="H139" s="815" t="s">
        <v>534</v>
      </c>
      <c r="I139" s="816" t="s">
        <v>659</v>
      </c>
      <c r="J139" s="834" t="str">
        <f t="shared" si="4"/>
        <v>No Match</v>
      </c>
      <c r="K139" s="834" t="s">
        <v>798</v>
      </c>
      <c r="L139" s="816" t="s">
        <v>1078</v>
      </c>
      <c r="M139" s="816" t="s">
        <v>1119</v>
      </c>
      <c r="N139" s="840"/>
      <c r="O139" s="834">
        <f>+'Form 2F'!A43</f>
        <v>0</v>
      </c>
      <c r="P139" s="950" t="e">
        <f>VLOOKUP($O139,ICP!$A:$B,2,FALSE)</f>
        <v>#N/A</v>
      </c>
      <c r="R139" s="814" t="s">
        <v>323</v>
      </c>
      <c r="S139" s="949">
        <f t="shared" si="5"/>
        <v>0</v>
      </c>
      <c r="T139" s="925">
        <f>-'Form 2F'!D43</f>
        <v>0</v>
      </c>
    </row>
    <row r="140" spans="1:20">
      <c r="A140" s="834" t="s">
        <v>357</v>
      </c>
      <c r="B140" s="813" t="s">
        <v>285</v>
      </c>
      <c r="C140" s="834">
        <v>475005</v>
      </c>
      <c r="D140" s="834" t="s">
        <v>607</v>
      </c>
      <c r="E140" s="814" t="s">
        <v>536</v>
      </c>
      <c r="G140" s="834" t="s">
        <v>647</v>
      </c>
      <c r="H140" s="815" t="s">
        <v>534</v>
      </c>
      <c r="I140" s="816" t="s">
        <v>659</v>
      </c>
      <c r="J140" s="834" t="str">
        <f t="shared" si="4"/>
        <v>No Match</v>
      </c>
      <c r="K140" s="834" t="s">
        <v>798</v>
      </c>
      <c r="L140" s="816" t="s">
        <v>1078</v>
      </c>
      <c r="M140" s="816" t="s">
        <v>1119</v>
      </c>
      <c r="N140" s="840"/>
      <c r="O140" s="834">
        <f>+'Form 2F'!A44</f>
        <v>0</v>
      </c>
      <c r="P140" s="950" t="e">
        <f>VLOOKUP($O140,ICP!$A:$B,2,FALSE)</f>
        <v>#N/A</v>
      </c>
      <c r="R140" s="814" t="s">
        <v>323</v>
      </c>
      <c r="S140" s="949">
        <f t="shared" si="5"/>
        <v>0</v>
      </c>
      <c r="T140" s="925">
        <f>-'Form 2F'!D44</f>
        <v>0</v>
      </c>
    </row>
    <row r="141" spans="1:20">
      <c r="A141" s="834" t="s">
        <v>357</v>
      </c>
      <c r="B141" s="813" t="s">
        <v>285</v>
      </c>
      <c r="C141" s="834">
        <v>475005</v>
      </c>
      <c r="D141" s="834" t="s">
        <v>607</v>
      </c>
      <c r="E141" s="814" t="s">
        <v>536</v>
      </c>
      <c r="G141" s="834" t="s">
        <v>647</v>
      </c>
      <c r="H141" s="815" t="s">
        <v>534</v>
      </c>
      <c r="I141" s="816" t="s">
        <v>659</v>
      </c>
      <c r="J141" s="834" t="str">
        <f t="shared" si="4"/>
        <v>No Match</v>
      </c>
      <c r="K141" s="834" t="s">
        <v>798</v>
      </c>
      <c r="L141" s="816" t="s">
        <v>1078</v>
      </c>
      <c r="M141" s="816" t="s">
        <v>1119</v>
      </c>
      <c r="N141" s="840"/>
      <c r="O141" s="834">
        <f>+'Form 2F'!A45</f>
        <v>0</v>
      </c>
      <c r="P141" s="950" t="e">
        <f>VLOOKUP($O141,ICP!$A:$B,2,FALSE)</f>
        <v>#N/A</v>
      </c>
      <c r="R141" s="814" t="s">
        <v>323</v>
      </c>
      <c r="S141" s="949">
        <f t="shared" si="5"/>
        <v>0</v>
      </c>
      <c r="T141" s="925">
        <f>-'Form 2F'!D45</f>
        <v>0</v>
      </c>
    </row>
    <row r="142" spans="1:20">
      <c r="A142" s="834" t="s">
        <v>357</v>
      </c>
      <c r="B142" s="813" t="s">
        <v>285</v>
      </c>
      <c r="C142" s="834">
        <v>475005</v>
      </c>
      <c r="D142" s="834" t="s">
        <v>607</v>
      </c>
      <c r="E142" s="814" t="s">
        <v>536</v>
      </c>
      <c r="G142" s="834" t="s">
        <v>647</v>
      </c>
      <c r="H142" s="815" t="s">
        <v>534</v>
      </c>
      <c r="I142" s="816" t="s">
        <v>659</v>
      </c>
      <c r="J142" s="834" t="str">
        <f t="shared" si="4"/>
        <v>No Match</v>
      </c>
      <c r="K142" s="834" t="s">
        <v>798</v>
      </c>
      <c r="L142" s="816" t="s">
        <v>1078</v>
      </c>
      <c r="M142" s="816" t="s">
        <v>1119</v>
      </c>
      <c r="N142" s="840"/>
      <c r="O142" s="834">
        <f>+'Form 2F'!A46</f>
        <v>0</v>
      </c>
      <c r="P142" s="950" t="e">
        <f>VLOOKUP($O142,ICP!$A:$B,2,FALSE)</f>
        <v>#N/A</v>
      </c>
      <c r="R142" s="814" t="s">
        <v>323</v>
      </c>
      <c r="S142" s="949">
        <f t="shared" si="5"/>
        <v>0</v>
      </c>
      <c r="T142" s="925">
        <f>-'Form 2F'!D46</f>
        <v>0</v>
      </c>
    </row>
    <row r="143" spans="1:20">
      <c r="A143" s="834" t="s">
        <v>357</v>
      </c>
      <c r="B143" s="813" t="s">
        <v>285</v>
      </c>
      <c r="C143" s="834">
        <v>475005</v>
      </c>
      <c r="D143" s="834" t="s">
        <v>607</v>
      </c>
      <c r="E143" s="814" t="s">
        <v>536</v>
      </c>
      <c r="G143" s="834" t="s">
        <v>647</v>
      </c>
      <c r="H143" s="815" t="s">
        <v>534</v>
      </c>
      <c r="I143" s="816" t="s">
        <v>659</v>
      </c>
      <c r="J143" s="834" t="str">
        <f t="shared" si="4"/>
        <v>No Match</v>
      </c>
      <c r="K143" s="834" t="s">
        <v>798</v>
      </c>
      <c r="L143" s="816" t="s">
        <v>1078</v>
      </c>
      <c r="M143" s="816" t="s">
        <v>1119</v>
      </c>
      <c r="N143" s="840"/>
      <c r="O143" s="834">
        <f>+'Form 2F'!A47</f>
        <v>0</v>
      </c>
      <c r="P143" s="950" t="e">
        <f>VLOOKUP($O143,ICP!$A:$B,2,FALSE)</f>
        <v>#N/A</v>
      </c>
      <c r="R143" s="814" t="s">
        <v>323</v>
      </c>
      <c r="S143" s="949">
        <f t="shared" si="5"/>
        <v>0</v>
      </c>
      <c r="T143" s="925">
        <f>-'Form 2F'!D47</f>
        <v>0</v>
      </c>
    </row>
    <row r="144" spans="1:20">
      <c r="A144" s="834" t="s">
        <v>357</v>
      </c>
      <c r="B144" s="813" t="s">
        <v>285</v>
      </c>
      <c r="C144" s="834">
        <v>475005</v>
      </c>
      <c r="D144" s="834" t="s">
        <v>607</v>
      </c>
      <c r="E144" s="814" t="s">
        <v>536</v>
      </c>
      <c r="G144" s="834" t="s">
        <v>647</v>
      </c>
      <c r="H144" s="815" t="s">
        <v>534</v>
      </c>
      <c r="I144" s="816" t="s">
        <v>659</v>
      </c>
      <c r="J144" s="834" t="str">
        <f t="shared" si="4"/>
        <v>No Match</v>
      </c>
      <c r="K144" s="834" t="s">
        <v>798</v>
      </c>
      <c r="L144" s="816" t="s">
        <v>1078</v>
      </c>
      <c r="M144" s="816" t="s">
        <v>1119</v>
      </c>
      <c r="N144" s="840"/>
      <c r="O144" s="834">
        <f>+'Form 2F'!A48</f>
        <v>0</v>
      </c>
      <c r="P144" s="950" t="e">
        <f>VLOOKUP($O144,ICP!$A:$B,2,FALSE)</f>
        <v>#N/A</v>
      </c>
      <c r="R144" s="814" t="s">
        <v>323</v>
      </c>
      <c r="S144" s="949">
        <f t="shared" si="5"/>
        <v>0</v>
      </c>
      <c r="T144" s="925">
        <f>-'Form 2F'!D48</f>
        <v>0</v>
      </c>
    </row>
    <row r="145" spans="1:20">
      <c r="A145" s="834" t="s">
        <v>357</v>
      </c>
      <c r="B145" s="813" t="s">
        <v>285</v>
      </c>
      <c r="C145" s="834">
        <v>475005</v>
      </c>
      <c r="D145" s="834" t="s">
        <v>607</v>
      </c>
      <c r="E145" s="814" t="s">
        <v>536</v>
      </c>
      <c r="G145" s="834" t="s">
        <v>647</v>
      </c>
      <c r="H145" s="815" t="s">
        <v>534</v>
      </c>
      <c r="I145" s="816" t="s">
        <v>659</v>
      </c>
      <c r="J145" s="834" t="str">
        <f t="shared" si="4"/>
        <v>No Match</v>
      </c>
      <c r="K145" s="834" t="s">
        <v>798</v>
      </c>
      <c r="L145" s="816" t="s">
        <v>1078</v>
      </c>
      <c r="M145" s="816" t="s">
        <v>1119</v>
      </c>
      <c r="N145" s="840"/>
      <c r="O145" s="834">
        <f>+'Form 2F'!A49</f>
        <v>0</v>
      </c>
      <c r="P145" s="950" t="e">
        <f>VLOOKUP($O145,ICP!$A:$B,2,FALSE)</f>
        <v>#N/A</v>
      </c>
      <c r="R145" s="814" t="s">
        <v>323</v>
      </c>
      <c r="S145" s="949">
        <f t="shared" si="5"/>
        <v>0</v>
      </c>
      <c r="T145" s="925">
        <f>-'Form 2F'!D49</f>
        <v>0</v>
      </c>
    </row>
    <row r="146" spans="1:20">
      <c r="A146" s="834" t="s">
        <v>357</v>
      </c>
      <c r="B146" s="813" t="s">
        <v>285</v>
      </c>
      <c r="C146" s="834">
        <v>475005</v>
      </c>
      <c r="D146" s="834" t="s">
        <v>607</v>
      </c>
      <c r="E146" s="814" t="s">
        <v>536</v>
      </c>
      <c r="G146" s="834" t="s">
        <v>647</v>
      </c>
      <c r="H146" s="815" t="s">
        <v>534</v>
      </c>
      <c r="I146" s="816" t="s">
        <v>659</v>
      </c>
      <c r="J146" s="834" t="str">
        <f t="shared" si="4"/>
        <v>No Match</v>
      </c>
      <c r="K146" s="834" t="s">
        <v>798</v>
      </c>
      <c r="L146" s="816" t="s">
        <v>1078</v>
      </c>
      <c r="M146" s="816" t="s">
        <v>1119</v>
      </c>
      <c r="N146" s="840"/>
      <c r="O146" s="834">
        <f>+'Form 2F'!A50</f>
        <v>0</v>
      </c>
      <c r="P146" s="950" t="e">
        <f>VLOOKUP($O146,ICP!$A:$B,2,FALSE)</f>
        <v>#N/A</v>
      </c>
      <c r="R146" s="814" t="s">
        <v>323</v>
      </c>
      <c r="S146" s="949">
        <f t="shared" si="5"/>
        <v>0</v>
      </c>
      <c r="T146" s="925">
        <f>-'Form 2F'!D50</f>
        <v>0</v>
      </c>
    </row>
    <row r="147" spans="1:20">
      <c r="A147" s="834" t="s">
        <v>357</v>
      </c>
      <c r="B147" s="813" t="s">
        <v>285</v>
      </c>
      <c r="C147" s="834">
        <v>475005</v>
      </c>
      <c r="D147" s="834" t="s">
        <v>607</v>
      </c>
      <c r="E147" s="814" t="s">
        <v>536</v>
      </c>
      <c r="G147" s="834" t="s">
        <v>647</v>
      </c>
      <c r="H147" s="815" t="s">
        <v>534</v>
      </c>
      <c r="I147" s="816" t="s">
        <v>659</v>
      </c>
      <c r="J147" s="834" t="str">
        <f t="shared" si="4"/>
        <v>No Match</v>
      </c>
      <c r="K147" s="834" t="s">
        <v>798</v>
      </c>
      <c r="L147" s="816" t="s">
        <v>1078</v>
      </c>
      <c r="M147" s="816" t="s">
        <v>1119</v>
      </c>
      <c r="N147" s="840"/>
      <c r="O147" s="834">
        <f>+'Form 2F'!A51</f>
        <v>0</v>
      </c>
      <c r="P147" s="950" t="e">
        <f>VLOOKUP($O147,ICP!$A:$B,2,FALSE)</f>
        <v>#N/A</v>
      </c>
      <c r="R147" s="814" t="s">
        <v>323</v>
      </c>
      <c r="S147" s="949">
        <f t="shared" si="5"/>
        <v>0</v>
      </c>
      <c r="T147" s="925">
        <f>-'Form 2F'!D51</f>
        <v>0</v>
      </c>
    </row>
    <row r="148" spans="1:20">
      <c r="A148" s="834" t="s">
        <v>357</v>
      </c>
      <c r="B148" s="813" t="s">
        <v>285</v>
      </c>
      <c r="C148" s="834">
        <v>475005</v>
      </c>
      <c r="D148" s="834" t="s">
        <v>607</v>
      </c>
      <c r="E148" s="814" t="s">
        <v>536</v>
      </c>
      <c r="G148" s="834" t="s">
        <v>647</v>
      </c>
      <c r="H148" s="815" t="s">
        <v>534</v>
      </c>
      <c r="I148" s="816" t="s">
        <v>659</v>
      </c>
      <c r="J148" s="834" t="str">
        <f t="shared" si="4"/>
        <v>No Match</v>
      </c>
      <c r="K148" s="834" t="s">
        <v>798</v>
      </c>
      <c r="L148" s="816" t="s">
        <v>1078</v>
      </c>
      <c r="M148" s="816" t="s">
        <v>1119</v>
      </c>
      <c r="N148" s="840"/>
      <c r="O148" s="834">
        <f>+'Form 2F'!A52</f>
        <v>0</v>
      </c>
      <c r="P148" s="950" t="e">
        <f>VLOOKUP($O148,ICP!$A:$B,2,FALSE)</f>
        <v>#N/A</v>
      </c>
      <c r="R148" s="814" t="s">
        <v>323</v>
      </c>
      <c r="S148" s="949">
        <f t="shared" si="5"/>
        <v>0</v>
      </c>
      <c r="T148" s="925">
        <f>-'Form 2F'!D52</f>
        <v>0</v>
      </c>
    </row>
    <row r="149" spans="1:20">
      <c r="A149" s="834" t="s">
        <v>357</v>
      </c>
      <c r="B149" s="813" t="s">
        <v>285</v>
      </c>
      <c r="C149" s="834">
        <v>475005</v>
      </c>
      <c r="D149" s="834" t="s">
        <v>607</v>
      </c>
      <c r="E149" s="814" t="s">
        <v>536</v>
      </c>
      <c r="G149" s="834" t="s">
        <v>647</v>
      </c>
      <c r="H149" s="815" t="s">
        <v>534</v>
      </c>
      <c r="I149" s="816" t="s">
        <v>659</v>
      </c>
      <c r="J149" s="834" t="str">
        <f t="shared" si="4"/>
        <v>No Match</v>
      </c>
      <c r="K149" s="834" t="s">
        <v>798</v>
      </c>
      <c r="L149" s="816" t="s">
        <v>1078</v>
      </c>
      <c r="M149" s="816" t="s">
        <v>1119</v>
      </c>
      <c r="N149" s="840"/>
      <c r="O149" s="834">
        <f>+'Form 2F'!A53</f>
        <v>0</v>
      </c>
      <c r="P149" s="950" t="e">
        <f>VLOOKUP($O149,ICP!$A:$B,2,FALSE)</f>
        <v>#N/A</v>
      </c>
      <c r="R149" s="814" t="s">
        <v>323</v>
      </c>
      <c r="S149" s="949">
        <f t="shared" si="5"/>
        <v>0</v>
      </c>
      <c r="T149" s="925">
        <f>-'Form 2F'!D53</f>
        <v>0</v>
      </c>
    </row>
    <row r="150" spans="1:20">
      <c r="A150" s="834" t="s">
        <v>357</v>
      </c>
      <c r="B150" s="813" t="s">
        <v>285</v>
      </c>
      <c r="C150" s="834">
        <v>475005</v>
      </c>
      <c r="D150" s="834" t="s">
        <v>607</v>
      </c>
      <c r="E150" s="814" t="s">
        <v>536</v>
      </c>
      <c r="G150" s="834" t="s">
        <v>647</v>
      </c>
      <c r="H150" s="815" t="s">
        <v>534</v>
      </c>
      <c r="I150" s="816" t="s">
        <v>659</v>
      </c>
      <c r="J150" s="834" t="str">
        <f t="shared" si="4"/>
        <v>No Match</v>
      </c>
      <c r="K150" s="834" t="s">
        <v>798</v>
      </c>
      <c r="L150" s="816" t="s">
        <v>1078</v>
      </c>
      <c r="M150" s="816" t="s">
        <v>1119</v>
      </c>
      <c r="N150" s="840"/>
      <c r="O150" s="834">
        <f>+'Form 2F'!A54</f>
        <v>0</v>
      </c>
      <c r="P150" s="950" t="e">
        <f>VLOOKUP($O150,ICP!$A:$B,2,FALSE)</f>
        <v>#N/A</v>
      </c>
      <c r="R150" s="814" t="s">
        <v>323</v>
      </c>
      <c r="S150" s="949">
        <f t="shared" si="5"/>
        <v>0</v>
      </c>
      <c r="T150" s="925">
        <f>-'Form 2F'!D54</f>
        <v>0</v>
      </c>
    </row>
    <row r="151" spans="1:20">
      <c r="A151" s="834" t="s">
        <v>357</v>
      </c>
      <c r="B151" s="813" t="s">
        <v>285</v>
      </c>
      <c r="C151" s="834">
        <v>475005</v>
      </c>
      <c r="D151" s="834" t="s">
        <v>607</v>
      </c>
      <c r="E151" s="814" t="s">
        <v>536</v>
      </c>
      <c r="G151" s="834" t="s">
        <v>647</v>
      </c>
      <c r="H151" s="815" t="s">
        <v>534</v>
      </c>
      <c r="I151" s="816" t="s">
        <v>659</v>
      </c>
      <c r="J151" s="834" t="str">
        <f t="shared" si="4"/>
        <v>No Match</v>
      </c>
      <c r="K151" s="834" t="s">
        <v>798</v>
      </c>
      <c r="L151" s="816" t="s">
        <v>1078</v>
      </c>
      <c r="M151" s="816" t="s">
        <v>1119</v>
      </c>
      <c r="N151" s="840"/>
      <c r="O151" s="834">
        <f>+'Form 2F'!A55</f>
        <v>0</v>
      </c>
      <c r="P151" s="950" t="e">
        <f>VLOOKUP($O151,ICP!$A:$B,2,FALSE)</f>
        <v>#N/A</v>
      </c>
      <c r="R151" s="814" t="s">
        <v>323</v>
      </c>
      <c r="S151" s="949">
        <f t="shared" si="5"/>
        <v>0</v>
      </c>
      <c r="T151" s="925">
        <f>-'Form 2F'!D55</f>
        <v>0</v>
      </c>
    </row>
    <row r="152" spans="1:20">
      <c r="A152" s="834" t="s">
        <v>357</v>
      </c>
      <c r="B152" s="813" t="s">
        <v>285</v>
      </c>
      <c r="C152" s="834">
        <v>475005</v>
      </c>
      <c r="D152" s="834" t="s">
        <v>607</v>
      </c>
      <c r="E152" s="814" t="s">
        <v>536</v>
      </c>
      <c r="G152" s="834" t="s">
        <v>647</v>
      </c>
      <c r="H152" s="815" t="s">
        <v>534</v>
      </c>
      <c r="I152" s="816" t="s">
        <v>659</v>
      </c>
      <c r="J152" s="834" t="str">
        <f t="shared" si="4"/>
        <v>No Match</v>
      </c>
      <c r="K152" s="834" t="s">
        <v>798</v>
      </c>
      <c r="L152" s="816" t="s">
        <v>1078</v>
      </c>
      <c r="M152" s="816" t="s">
        <v>1119</v>
      </c>
      <c r="N152" s="840"/>
      <c r="O152" s="834">
        <f>+'Form 2F'!A56</f>
        <v>0</v>
      </c>
      <c r="P152" s="950" t="e">
        <f>VLOOKUP($O152,ICP!$A:$B,2,FALSE)</f>
        <v>#N/A</v>
      </c>
      <c r="R152" s="814" t="s">
        <v>323</v>
      </c>
      <c r="S152" s="949">
        <f t="shared" si="5"/>
        <v>0</v>
      </c>
      <c r="T152" s="925">
        <f>-'Form 2F'!D56</f>
        <v>0</v>
      </c>
    </row>
    <row r="153" spans="1:20">
      <c r="A153" s="834" t="s">
        <v>357</v>
      </c>
      <c r="B153" s="813" t="s">
        <v>285</v>
      </c>
      <c r="C153" s="834">
        <v>475005</v>
      </c>
      <c r="D153" s="834" t="s">
        <v>607</v>
      </c>
      <c r="E153" s="814" t="s">
        <v>536</v>
      </c>
      <c r="G153" s="834" t="s">
        <v>647</v>
      </c>
      <c r="H153" s="815" t="s">
        <v>534</v>
      </c>
      <c r="I153" s="816" t="s">
        <v>659</v>
      </c>
      <c r="J153" s="834" t="str">
        <f t="shared" si="4"/>
        <v>No Match</v>
      </c>
      <c r="K153" s="834" t="s">
        <v>798</v>
      </c>
      <c r="L153" s="816" t="s">
        <v>1078</v>
      </c>
      <c r="M153" s="816" t="s">
        <v>1119</v>
      </c>
      <c r="N153" s="840"/>
      <c r="O153" s="834">
        <f>+'Form 2F'!A57</f>
        <v>0</v>
      </c>
      <c r="P153" s="950" t="e">
        <f>VLOOKUP($O153,ICP!$A:$B,2,FALSE)</f>
        <v>#N/A</v>
      </c>
      <c r="R153" s="814" t="s">
        <v>323</v>
      </c>
      <c r="S153" s="949">
        <f t="shared" si="5"/>
        <v>0</v>
      </c>
      <c r="T153" s="925">
        <f>-'Form 2F'!D57</f>
        <v>0</v>
      </c>
    </row>
    <row r="154" spans="1:20">
      <c r="A154" s="834" t="s">
        <v>357</v>
      </c>
      <c r="B154" s="813" t="s">
        <v>285</v>
      </c>
      <c r="C154" s="834">
        <v>475006</v>
      </c>
      <c r="D154" s="834" t="s">
        <v>607</v>
      </c>
      <c r="E154" s="814" t="s">
        <v>536</v>
      </c>
      <c r="G154" s="834" t="s">
        <v>647</v>
      </c>
      <c r="H154" s="815" t="s">
        <v>534</v>
      </c>
      <c r="I154" s="816" t="s">
        <v>659</v>
      </c>
      <c r="J154" s="834" t="str">
        <f t="shared" si="4"/>
        <v>No Match</v>
      </c>
      <c r="K154" s="834" t="s">
        <v>798</v>
      </c>
      <c r="L154" s="816" t="s">
        <v>1078</v>
      </c>
      <c r="M154" s="816" t="s">
        <v>1119</v>
      </c>
      <c r="N154" s="840"/>
      <c r="O154" s="834">
        <f>+'Form 2F'!A58</f>
        <v>0</v>
      </c>
      <c r="P154" s="950" t="e">
        <f>VLOOKUP($O154,ICP!$A:$B,2,FALSE)</f>
        <v>#N/A</v>
      </c>
      <c r="R154" s="814" t="s">
        <v>323</v>
      </c>
      <c r="S154" s="949">
        <f t="shared" si="5"/>
        <v>0</v>
      </c>
      <c r="T154" s="925">
        <f>-'Form 2F'!D58</f>
        <v>0</v>
      </c>
    </row>
    <row r="155" spans="1:20">
      <c r="A155" s="813" t="s">
        <v>829</v>
      </c>
      <c r="B155" s="813">
        <v>475000</v>
      </c>
      <c r="C155" s="834">
        <v>475005</v>
      </c>
      <c r="D155" s="834" t="s">
        <v>607</v>
      </c>
      <c r="E155" s="837">
        <v>409699</v>
      </c>
      <c r="F155" s="837"/>
      <c r="G155" s="834" t="s">
        <v>654</v>
      </c>
      <c r="H155" s="815">
        <v>409699</v>
      </c>
      <c r="I155" s="834" t="s">
        <v>654</v>
      </c>
      <c r="J155" s="834" t="str">
        <f t="shared" si="4"/>
        <v>Ok</v>
      </c>
      <c r="L155" s="914">
        <v>409699</v>
      </c>
      <c r="M155" s="834" t="s">
        <v>654</v>
      </c>
      <c r="N155" s="840"/>
      <c r="O155" s="855"/>
      <c r="P155" s="932"/>
      <c r="Q155" s="920"/>
      <c r="R155" s="814" t="s">
        <v>314</v>
      </c>
      <c r="S155" s="949">
        <f t="shared" si="5"/>
        <v>0</v>
      </c>
      <c r="T155" s="909">
        <f>+'Form 2B'!C33</f>
        <v>0</v>
      </c>
    </row>
    <row r="156" spans="1:20">
      <c r="A156" s="813" t="s">
        <v>324</v>
      </c>
      <c r="B156" s="813" t="s">
        <v>286</v>
      </c>
      <c r="C156" s="834">
        <v>475005</v>
      </c>
      <c r="D156" s="834" t="s">
        <v>607</v>
      </c>
      <c r="E156" s="837" t="s">
        <v>536</v>
      </c>
      <c r="F156" s="837"/>
      <c r="G156" s="834" t="s">
        <v>647</v>
      </c>
      <c r="H156" s="815" t="s">
        <v>536</v>
      </c>
      <c r="I156" s="834" t="s">
        <v>647</v>
      </c>
      <c r="J156" s="834" t="str">
        <f t="shared" si="4"/>
        <v>Ok</v>
      </c>
      <c r="L156" s="816" t="s">
        <v>1080</v>
      </c>
      <c r="M156" s="834" t="s">
        <v>1120</v>
      </c>
      <c r="N156" s="840"/>
      <c r="O156" s="813">
        <f>+'Form 2B'!A43</f>
        <v>0</v>
      </c>
      <c r="P156" s="950" t="e">
        <f>VLOOKUP($O156,ICP!$A:$B,2,FALSE)</f>
        <v>#N/A</v>
      </c>
      <c r="R156" s="814" t="s">
        <v>317</v>
      </c>
      <c r="S156" s="949">
        <f t="shared" si="5"/>
        <v>0</v>
      </c>
      <c r="T156" s="909">
        <f>+'Form 2B'!H43</f>
        <v>0</v>
      </c>
    </row>
    <row r="157" spans="1:20">
      <c r="A157" s="813" t="s">
        <v>324</v>
      </c>
      <c r="B157" s="813" t="s">
        <v>286</v>
      </c>
      <c r="C157" s="834">
        <v>475005</v>
      </c>
      <c r="D157" s="834" t="s">
        <v>607</v>
      </c>
      <c r="E157" s="837" t="s">
        <v>536</v>
      </c>
      <c r="F157" s="837"/>
      <c r="G157" s="834" t="s">
        <v>647</v>
      </c>
      <c r="H157" s="815" t="s">
        <v>536</v>
      </c>
      <c r="I157" s="834" t="s">
        <v>647</v>
      </c>
      <c r="J157" s="834" t="str">
        <f t="shared" si="4"/>
        <v>Ok</v>
      </c>
      <c r="L157" s="816" t="s">
        <v>1080</v>
      </c>
      <c r="M157" s="834" t="s">
        <v>1120</v>
      </c>
      <c r="N157" s="840"/>
      <c r="O157" s="813">
        <f>+'Form 2B'!A44</f>
        <v>0</v>
      </c>
      <c r="P157" s="950" t="e">
        <f>VLOOKUP($O157,ICP!$A:$B,2,FALSE)</f>
        <v>#N/A</v>
      </c>
      <c r="R157" s="814" t="s">
        <v>317</v>
      </c>
      <c r="S157" s="949">
        <f t="shared" si="5"/>
        <v>0</v>
      </c>
      <c r="T157" s="909">
        <f>+'Form 2B'!H44</f>
        <v>0</v>
      </c>
    </row>
    <row r="158" spans="1:20">
      <c r="A158" s="813" t="s">
        <v>324</v>
      </c>
      <c r="B158" s="813" t="s">
        <v>286</v>
      </c>
      <c r="C158" s="834">
        <v>475005</v>
      </c>
      <c r="D158" s="834" t="s">
        <v>607</v>
      </c>
      <c r="E158" s="837" t="s">
        <v>536</v>
      </c>
      <c r="F158" s="837"/>
      <c r="G158" s="834" t="s">
        <v>647</v>
      </c>
      <c r="H158" s="815" t="s">
        <v>536</v>
      </c>
      <c r="I158" s="834" t="s">
        <v>647</v>
      </c>
      <c r="J158" s="834" t="str">
        <f t="shared" si="4"/>
        <v>Ok</v>
      </c>
      <c r="L158" s="816" t="s">
        <v>1080</v>
      </c>
      <c r="M158" s="834" t="s">
        <v>1120</v>
      </c>
      <c r="N158" s="840"/>
      <c r="O158" s="813">
        <f>+'Form 2B'!A45</f>
        <v>0</v>
      </c>
      <c r="P158" s="950" t="e">
        <f>VLOOKUP($O158,ICP!$A:$B,2,FALSE)</f>
        <v>#N/A</v>
      </c>
      <c r="R158" s="814" t="s">
        <v>317</v>
      </c>
      <c r="S158" s="949">
        <f t="shared" si="5"/>
        <v>0</v>
      </c>
      <c r="T158" s="909">
        <f>+'Form 2B'!H45</f>
        <v>0</v>
      </c>
    </row>
    <row r="159" spans="1:20">
      <c r="A159" s="813" t="s">
        <v>324</v>
      </c>
      <c r="B159" s="813" t="s">
        <v>286</v>
      </c>
      <c r="C159" s="834">
        <v>475005</v>
      </c>
      <c r="D159" s="834" t="s">
        <v>607</v>
      </c>
      <c r="E159" s="837" t="s">
        <v>536</v>
      </c>
      <c r="F159" s="837"/>
      <c r="G159" s="834" t="s">
        <v>647</v>
      </c>
      <c r="H159" s="815" t="s">
        <v>536</v>
      </c>
      <c r="I159" s="834" t="s">
        <v>647</v>
      </c>
      <c r="J159" s="834" t="str">
        <f t="shared" si="4"/>
        <v>Ok</v>
      </c>
      <c r="L159" s="816" t="s">
        <v>1080</v>
      </c>
      <c r="M159" s="834" t="s">
        <v>1120</v>
      </c>
      <c r="N159" s="840"/>
      <c r="O159" s="813">
        <f>+'Form 2B'!A46</f>
        <v>0</v>
      </c>
      <c r="P159" s="950" t="e">
        <f>VLOOKUP($O159,ICP!$A:$B,2,FALSE)</f>
        <v>#N/A</v>
      </c>
      <c r="R159" s="814" t="s">
        <v>317</v>
      </c>
      <c r="S159" s="949">
        <f t="shared" si="5"/>
        <v>0</v>
      </c>
      <c r="T159" s="909">
        <f>+'Form 2B'!H46</f>
        <v>0</v>
      </c>
    </row>
    <row r="160" spans="1:20">
      <c r="A160" s="813" t="s">
        <v>324</v>
      </c>
      <c r="B160" s="813" t="s">
        <v>286</v>
      </c>
      <c r="C160" s="834">
        <v>475005</v>
      </c>
      <c r="D160" s="834" t="s">
        <v>607</v>
      </c>
      <c r="E160" s="837" t="s">
        <v>536</v>
      </c>
      <c r="F160" s="837"/>
      <c r="G160" s="834" t="s">
        <v>647</v>
      </c>
      <c r="H160" s="815" t="s">
        <v>536</v>
      </c>
      <c r="I160" s="834" t="s">
        <v>647</v>
      </c>
      <c r="J160" s="834" t="str">
        <f t="shared" si="4"/>
        <v>Ok</v>
      </c>
      <c r="L160" s="816" t="s">
        <v>1080</v>
      </c>
      <c r="M160" s="834" t="s">
        <v>1120</v>
      </c>
      <c r="N160" s="840"/>
      <c r="O160" s="813">
        <f>+'Form 2B'!A47</f>
        <v>0</v>
      </c>
      <c r="P160" s="950" t="e">
        <f>VLOOKUP($O160,ICP!$A:$B,2,FALSE)</f>
        <v>#N/A</v>
      </c>
      <c r="R160" s="814" t="s">
        <v>317</v>
      </c>
      <c r="S160" s="949">
        <f t="shared" si="5"/>
        <v>0</v>
      </c>
      <c r="T160" s="909">
        <f>+'Form 2B'!H47</f>
        <v>0</v>
      </c>
    </row>
    <row r="161" spans="1:23">
      <c r="A161" s="813" t="s">
        <v>324</v>
      </c>
      <c r="B161" s="813" t="s">
        <v>286</v>
      </c>
      <c r="C161" s="834">
        <v>475005</v>
      </c>
      <c r="D161" s="834" t="s">
        <v>607</v>
      </c>
      <c r="E161" s="837" t="s">
        <v>536</v>
      </c>
      <c r="F161" s="837"/>
      <c r="G161" s="834" t="s">
        <v>647</v>
      </c>
      <c r="H161" s="815" t="s">
        <v>536</v>
      </c>
      <c r="I161" s="834" t="s">
        <v>647</v>
      </c>
      <c r="J161" s="834" t="str">
        <f t="shared" si="4"/>
        <v>Ok</v>
      </c>
      <c r="L161" s="816" t="s">
        <v>1080</v>
      </c>
      <c r="M161" s="834" t="s">
        <v>1120</v>
      </c>
      <c r="N161" s="840"/>
      <c r="O161" s="813">
        <f>+'Form 2B'!A48</f>
        <v>0</v>
      </c>
      <c r="P161" s="950" t="e">
        <f>VLOOKUP($O161,ICP!$A:$B,2,FALSE)</f>
        <v>#N/A</v>
      </c>
      <c r="R161" s="814" t="s">
        <v>317</v>
      </c>
      <c r="S161" s="949">
        <f t="shared" si="5"/>
        <v>0</v>
      </c>
      <c r="T161" s="909">
        <f>+'Form 2B'!H48</f>
        <v>0</v>
      </c>
    </row>
    <row r="162" spans="1:23">
      <c r="A162" s="813" t="s">
        <v>324</v>
      </c>
      <c r="B162" s="813" t="s">
        <v>286</v>
      </c>
      <c r="C162" s="834">
        <v>475005</v>
      </c>
      <c r="D162" s="834" t="s">
        <v>607</v>
      </c>
      <c r="E162" s="837" t="s">
        <v>536</v>
      </c>
      <c r="F162" s="837"/>
      <c r="G162" s="834" t="s">
        <v>647</v>
      </c>
      <c r="H162" s="815" t="s">
        <v>536</v>
      </c>
      <c r="I162" s="834" t="s">
        <v>647</v>
      </c>
      <c r="J162" s="834" t="str">
        <f t="shared" si="4"/>
        <v>Ok</v>
      </c>
      <c r="L162" s="816" t="s">
        <v>1080</v>
      </c>
      <c r="M162" s="834" t="s">
        <v>1120</v>
      </c>
      <c r="N162" s="840"/>
      <c r="O162" s="813">
        <f>+'Form 2B'!A49</f>
        <v>0</v>
      </c>
      <c r="P162" s="950" t="e">
        <f>VLOOKUP($O162,ICP!$A:$B,2,FALSE)</f>
        <v>#N/A</v>
      </c>
      <c r="R162" s="814" t="s">
        <v>317</v>
      </c>
      <c r="S162" s="949">
        <f t="shared" si="5"/>
        <v>0</v>
      </c>
      <c r="T162" s="909">
        <f>+'Form 2B'!H49</f>
        <v>0</v>
      </c>
    </row>
    <row r="163" spans="1:23">
      <c r="A163" s="813" t="s">
        <v>324</v>
      </c>
      <c r="B163" s="813" t="s">
        <v>286</v>
      </c>
      <c r="C163" s="834">
        <v>475005</v>
      </c>
      <c r="D163" s="834" t="s">
        <v>607</v>
      </c>
      <c r="E163" s="837" t="s">
        <v>536</v>
      </c>
      <c r="F163" s="837"/>
      <c r="G163" s="834" t="s">
        <v>647</v>
      </c>
      <c r="H163" s="815" t="s">
        <v>536</v>
      </c>
      <c r="I163" s="834" t="s">
        <v>647</v>
      </c>
      <c r="J163" s="834" t="str">
        <f t="shared" si="4"/>
        <v>Ok</v>
      </c>
      <c r="L163" s="816" t="s">
        <v>1080</v>
      </c>
      <c r="M163" s="834" t="s">
        <v>1120</v>
      </c>
      <c r="N163" s="840"/>
      <c r="O163" s="813">
        <f>+'Form 2B'!A50</f>
        <v>0</v>
      </c>
      <c r="P163" s="950" t="e">
        <f>VLOOKUP($O163,ICP!$A:$B,2,FALSE)</f>
        <v>#N/A</v>
      </c>
      <c r="R163" s="814" t="s">
        <v>317</v>
      </c>
      <c r="S163" s="949">
        <f t="shared" si="5"/>
        <v>0</v>
      </c>
      <c r="T163" s="909">
        <f>+'Form 2B'!H50</f>
        <v>0</v>
      </c>
    </row>
    <row r="164" spans="1:23">
      <c r="A164" s="813" t="s">
        <v>324</v>
      </c>
      <c r="B164" s="813" t="s">
        <v>286</v>
      </c>
      <c r="C164" s="834">
        <v>475005</v>
      </c>
      <c r="D164" s="834" t="s">
        <v>607</v>
      </c>
      <c r="E164" s="837" t="s">
        <v>536</v>
      </c>
      <c r="F164" s="837"/>
      <c r="G164" s="834" t="s">
        <v>647</v>
      </c>
      <c r="H164" s="815" t="s">
        <v>536</v>
      </c>
      <c r="I164" s="834" t="s">
        <v>647</v>
      </c>
      <c r="J164" s="834" t="str">
        <f t="shared" si="4"/>
        <v>Ok</v>
      </c>
      <c r="L164" s="816" t="s">
        <v>1080</v>
      </c>
      <c r="M164" s="834" t="s">
        <v>1120</v>
      </c>
      <c r="N164" s="840"/>
      <c r="O164" s="813">
        <f>+'Form 2B'!A51</f>
        <v>0</v>
      </c>
      <c r="P164" s="950" t="e">
        <f>VLOOKUP($O164,ICP!$A:$B,2,FALSE)</f>
        <v>#N/A</v>
      </c>
      <c r="R164" s="814" t="s">
        <v>317</v>
      </c>
      <c r="S164" s="949">
        <f t="shared" si="5"/>
        <v>0</v>
      </c>
      <c r="T164" s="909">
        <f>+'Form 2B'!H51</f>
        <v>0</v>
      </c>
    </row>
    <row r="165" spans="1:23">
      <c r="A165" s="813" t="s">
        <v>324</v>
      </c>
      <c r="B165" s="813" t="s">
        <v>286</v>
      </c>
      <c r="C165" s="834">
        <v>475005</v>
      </c>
      <c r="D165" s="834" t="s">
        <v>607</v>
      </c>
      <c r="E165" s="837" t="s">
        <v>536</v>
      </c>
      <c r="F165" s="837"/>
      <c r="G165" s="834" t="s">
        <v>647</v>
      </c>
      <c r="H165" s="815" t="s">
        <v>536</v>
      </c>
      <c r="I165" s="834" t="s">
        <v>647</v>
      </c>
      <c r="J165" s="834" t="str">
        <f t="shared" si="4"/>
        <v>Ok</v>
      </c>
      <c r="L165" s="816" t="s">
        <v>1080</v>
      </c>
      <c r="M165" s="834" t="s">
        <v>1120</v>
      </c>
      <c r="N165" s="840"/>
      <c r="O165" s="813">
        <f>+'Form 2B'!A52</f>
        <v>0</v>
      </c>
      <c r="P165" s="950" t="e">
        <f>VLOOKUP($O165,ICP!$A:$B,2,FALSE)</f>
        <v>#N/A</v>
      </c>
      <c r="R165" s="814" t="s">
        <v>317</v>
      </c>
      <c r="S165" s="949">
        <f t="shared" si="5"/>
        <v>0</v>
      </c>
      <c r="T165" s="909">
        <f>+'Form 2B'!H52</f>
        <v>0</v>
      </c>
    </row>
    <row r="166" spans="1:23">
      <c r="A166" s="813" t="s">
        <v>324</v>
      </c>
      <c r="B166" s="813" t="s">
        <v>286</v>
      </c>
      <c r="C166" s="834">
        <v>475005</v>
      </c>
      <c r="D166" s="834" t="s">
        <v>607</v>
      </c>
      <c r="E166" s="837" t="s">
        <v>536</v>
      </c>
      <c r="F166" s="837"/>
      <c r="G166" s="834" t="s">
        <v>647</v>
      </c>
      <c r="H166" s="815" t="s">
        <v>536</v>
      </c>
      <c r="I166" s="834" t="s">
        <v>647</v>
      </c>
      <c r="J166" s="834" t="str">
        <f t="shared" si="4"/>
        <v>Ok</v>
      </c>
      <c r="L166" s="816" t="s">
        <v>1080</v>
      </c>
      <c r="M166" s="834" t="s">
        <v>1120</v>
      </c>
      <c r="N166" s="840"/>
      <c r="O166" s="813">
        <f>+'Form 2B'!A53</f>
        <v>0</v>
      </c>
      <c r="P166" s="950" t="e">
        <f>VLOOKUP($O166,ICP!$A:$B,2,FALSE)</f>
        <v>#N/A</v>
      </c>
      <c r="R166" s="814" t="s">
        <v>317</v>
      </c>
      <c r="S166" s="949">
        <f t="shared" si="5"/>
        <v>0</v>
      </c>
      <c r="T166" s="909">
        <f>+'Form 2B'!H53</f>
        <v>0</v>
      </c>
    </row>
    <row r="167" spans="1:23">
      <c r="A167" s="813" t="s">
        <v>324</v>
      </c>
      <c r="B167" s="813" t="s">
        <v>286</v>
      </c>
      <c r="C167" s="834">
        <v>475005</v>
      </c>
      <c r="D167" s="834" t="s">
        <v>607</v>
      </c>
      <c r="E167" s="837" t="s">
        <v>536</v>
      </c>
      <c r="F167" s="837"/>
      <c r="G167" s="834" t="s">
        <v>647</v>
      </c>
      <c r="H167" s="815" t="s">
        <v>536</v>
      </c>
      <c r="I167" s="834" t="s">
        <v>647</v>
      </c>
      <c r="J167" s="834" t="str">
        <f t="shared" si="4"/>
        <v>Ok</v>
      </c>
      <c r="L167" s="816" t="s">
        <v>1080</v>
      </c>
      <c r="M167" s="834" t="s">
        <v>1120</v>
      </c>
      <c r="N167" s="840"/>
      <c r="O167" s="813">
        <f>+'Form 2B'!A54</f>
        <v>0</v>
      </c>
      <c r="P167" s="950" t="e">
        <f>VLOOKUP($O167,ICP!$A:$B,2,FALSE)</f>
        <v>#N/A</v>
      </c>
      <c r="R167" s="814" t="s">
        <v>317</v>
      </c>
      <c r="S167" s="949">
        <f t="shared" si="5"/>
        <v>0</v>
      </c>
      <c r="T167" s="909">
        <f>+'Form 2B'!H54</f>
        <v>0</v>
      </c>
    </row>
    <row r="168" spans="1:23">
      <c r="A168" s="813" t="s">
        <v>324</v>
      </c>
      <c r="B168" s="813" t="s">
        <v>286</v>
      </c>
      <c r="C168" s="834">
        <v>475005</v>
      </c>
      <c r="D168" s="834" t="s">
        <v>607</v>
      </c>
      <c r="E168" s="837" t="s">
        <v>536</v>
      </c>
      <c r="F168" s="837"/>
      <c r="G168" s="834" t="s">
        <v>647</v>
      </c>
      <c r="H168" s="815" t="s">
        <v>536</v>
      </c>
      <c r="I168" s="834" t="s">
        <v>647</v>
      </c>
      <c r="J168" s="834" t="str">
        <f t="shared" si="4"/>
        <v>Ok</v>
      </c>
      <c r="L168" s="816" t="s">
        <v>1080</v>
      </c>
      <c r="M168" s="834" t="s">
        <v>1120</v>
      </c>
      <c r="N168" s="840"/>
      <c r="O168" s="813">
        <f>+'Form 2B'!A55</f>
        <v>0</v>
      </c>
      <c r="P168" s="950" t="e">
        <f>VLOOKUP($O168,ICP!$A:$B,2,FALSE)</f>
        <v>#N/A</v>
      </c>
      <c r="R168" s="814" t="s">
        <v>317</v>
      </c>
      <c r="S168" s="949">
        <f t="shared" si="5"/>
        <v>0</v>
      </c>
      <c r="T168" s="909">
        <f>+'Form 2B'!H55</f>
        <v>0</v>
      </c>
    </row>
    <row r="169" spans="1:23">
      <c r="A169" s="813" t="s">
        <v>324</v>
      </c>
      <c r="B169" s="813" t="s">
        <v>286</v>
      </c>
      <c r="C169" s="834">
        <v>475005</v>
      </c>
      <c r="D169" s="834" t="s">
        <v>607</v>
      </c>
      <c r="E169" s="837" t="s">
        <v>536</v>
      </c>
      <c r="F169" s="837"/>
      <c r="G169" s="834" t="s">
        <v>647</v>
      </c>
      <c r="H169" s="815" t="s">
        <v>536</v>
      </c>
      <c r="I169" s="834" t="s">
        <v>647</v>
      </c>
      <c r="J169" s="834" t="str">
        <f t="shared" si="4"/>
        <v>Ok</v>
      </c>
      <c r="L169" s="816" t="s">
        <v>1080</v>
      </c>
      <c r="M169" s="834" t="s">
        <v>1120</v>
      </c>
      <c r="N169" s="840"/>
      <c r="O169" s="813">
        <f>+'Form 2B'!A56</f>
        <v>0</v>
      </c>
      <c r="P169" s="950" t="e">
        <f>VLOOKUP($O169,ICP!$A:$B,2,FALSE)</f>
        <v>#N/A</v>
      </c>
      <c r="R169" s="814" t="s">
        <v>317</v>
      </c>
      <c r="S169" s="949">
        <f t="shared" si="5"/>
        <v>0</v>
      </c>
      <c r="T169" s="909">
        <f>+'Form 2B'!H56</f>
        <v>0</v>
      </c>
    </row>
    <row r="170" spans="1:23">
      <c r="A170" s="813" t="s">
        <v>324</v>
      </c>
      <c r="B170" s="813" t="s">
        <v>286</v>
      </c>
      <c r="C170" s="834">
        <v>475005</v>
      </c>
      <c r="D170" s="834" t="s">
        <v>607</v>
      </c>
      <c r="E170" s="837" t="s">
        <v>536</v>
      </c>
      <c r="F170" s="837"/>
      <c r="G170" s="834" t="s">
        <v>647</v>
      </c>
      <c r="H170" s="815" t="s">
        <v>536</v>
      </c>
      <c r="I170" s="834" t="s">
        <v>647</v>
      </c>
      <c r="J170" s="834" t="str">
        <f t="shared" si="4"/>
        <v>Ok</v>
      </c>
      <c r="L170" s="816" t="s">
        <v>1080</v>
      </c>
      <c r="M170" s="834" t="s">
        <v>1120</v>
      </c>
      <c r="N170" s="840"/>
      <c r="O170" s="813">
        <f>+'Form 2B'!A57</f>
        <v>0</v>
      </c>
      <c r="P170" s="950" t="e">
        <f>VLOOKUP($O170,ICP!$A:$B,2,FALSE)</f>
        <v>#N/A</v>
      </c>
      <c r="R170" s="814" t="s">
        <v>317</v>
      </c>
      <c r="S170" s="949">
        <f t="shared" si="5"/>
        <v>0</v>
      </c>
      <c r="T170" s="909">
        <f>+'Form 2B'!H57</f>
        <v>0</v>
      </c>
    </row>
    <row r="171" spans="1:23">
      <c r="A171" s="813" t="s">
        <v>324</v>
      </c>
      <c r="B171" s="813" t="s">
        <v>286</v>
      </c>
      <c r="C171" s="834">
        <v>475005</v>
      </c>
      <c r="D171" s="834" t="s">
        <v>607</v>
      </c>
      <c r="E171" s="837" t="s">
        <v>536</v>
      </c>
      <c r="F171" s="837"/>
      <c r="G171" s="834" t="s">
        <v>647</v>
      </c>
      <c r="H171" s="815" t="s">
        <v>536</v>
      </c>
      <c r="I171" s="834" t="s">
        <v>647</v>
      </c>
      <c r="J171" s="834" t="str">
        <f t="shared" si="4"/>
        <v>Ok</v>
      </c>
      <c r="L171" s="816" t="s">
        <v>1080</v>
      </c>
      <c r="M171" s="834" t="s">
        <v>1120</v>
      </c>
      <c r="N171" s="840"/>
      <c r="O171" s="813">
        <f>+'Form 2B'!A58</f>
        <v>0</v>
      </c>
      <c r="P171" s="950" t="e">
        <f>VLOOKUP($O171,ICP!$A:$B,2,FALSE)</f>
        <v>#N/A</v>
      </c>
      <c r="R171" s="814" t="s">
        <v>317</v>
      </c>
      <c r="S171" s="949">
        <f t="shared" si="5"/>
        <v>0</v>
      </c>
      <c r="T171" s="909">
        <f>+'Form 2B'!H58</f>
        <v>0</v>
      </c>
    </row>
    <row r="172" spans="1:23">
      <c r="A172" s="813" t="s">
        <v>324</v>
      </c>
      <c r="B172" s="813" t="s">
        <v>286</v>
      </c>
      <c r="C172" s="834">
        <v>475005</v>
      </c>
      <c r="D172" s="834" t="s">
        <v>607</v>
      </c>
      <c r="E172" s="837" t="s">
        <v>536</v>
      </c>
      <c r="F172" s="837"/>
      <c r="G172" s="834" t="s">
        <v>647</v>
      </c>
      <c r="H172" s="815" t="s">
        <v>536</v>
      </c>
      <c r="I172" s="834" t="s">
        <v>647</v>
      </c>
      <c r="J172" s="834" t="str">
        <f t="shared" si="4"/>
        <v>Ok</v>
      </c>
      <c r="L172" s="816" t="s">
        <v>1080</v>
      </c>
      <c r="M172" s="834" t="s">
        <v>1120</v>
      </c>
      <c r="N172" s="840"/>
      <c r="O172" s="813">
        <f>+'Form 2B'!A59</f>
        <v>0</v>
      </c>
      <c r="P172" s="950" t="e">
        <f>VLOOKUP($O172,ICP!$A:$B,2,FALSE)</f>
        <v>#N/A</v>
      </c>
      <c r="R172" s="814" t="s">
        <v>317</v>
      </c>
      <c r="S172" s="949">
        <f t="shared" si="5"/>
        <v>0</v>
      </c>
      <c r="T172" s="909">
        <f>+'Form 2B'!H59</f>
        <v>0</v>
      </c>
    </row>
    <row r="173" spans="1:23">
      <c r="A173" s="813" t="s">
        <v>324</v>
      </c>
      <c r="B173" s="813" t="s">
        <v>286</v>
      </c>
      <c r="C173" s="834">
        <v>475005</v>
      </c>
      <c r="D173" s="834" t="s">
        <v>607</v>
      </c>
      <c r="E173" s="837" t="s">
        <v>536</v>
      </c>
      <c r="F173" s="837"/>
      <c r="G173" s="834" t="s">
        <v>647</v>
      </c>
      <c r="H173" s="815" t="s">
        <v>536</v>
      </c>
      <c r="I173" s="834" t="s">
        <v>647</v>
      </c>
      <c r="J173" s="834" t="str">
        <f t="shared" si="4"/>
        <v>Ok</v>
      </c>
      <c r="L173" s="816" t="s">
        <v>1080</v>
      </c>
      <c r="M173" s="834" t="s">
        <v>1120</v>
      </c>
      <c r="N173" s="840"/>
      <c r="O173" s="813">
        <f>+'Form 2B'!A60</f>
        <v>0</v>
      </c>
      <c r="P173" s="950" t="e">
        <f>VLOOKUP($O173,ICP!$A:$B,2,FALSE)</f>
        <v>#N/A</v>
      </c>
      <c r="R173" s="814" t="s">
        <v>317</v>
      </c>
      <c r="S173" s="949">
        <f t="shared" si="5"/>
        <v>0</v>
      </c>
      <c r="T173" s="909">
        <f>+'Form 2B'!H60</f>
        <v>0</v>
      </c>
    </row>
    <row r="174" spans="1:23">
      <c r="A174" s="813" t="s">
        <v>324</v>
      </c>
      <c r="B174" s="813" t="s">
        <v>286</v>
      </c>
      <c r="C174" s="834">
        <v>475005</v>
      </c>
      <c r="D174" s="834" t="s">
        <v>607</v>
      </c>
      <c r="E174" s="837" t="s">
        <v>536</v>
      </c>
      <c r="F174" s="837"/>
      <c r="G174" s="834" t="s">
        <v>647</v>
      </c>
      <c r="H174" s="815" t="s">
        <v>536</v>
      </c>
      <c r="I174" s="834" t="s">
        <v>647</v>
      </c>
      <c r="J174" s="834" t="str">
        <f t="shared" si="4"/>
        <v>Ok</v>
      </c>
      <c r="L174" s="816" t="s">
        <v>1080</v>
      </c>
      <c r="M174" s="834" t="s">
        <v>1120</v>
      </c>
      <c r="N174" s="840"/>
      <c r="O174" s="813">
        <f>+'Form 2B'!A61</f>
        <v>0</v>
      </c>
      <c r="P174" s="950" t="e">
        <f>VLOOKUP($O174,ICP!$A:$B,2,FALSE)</f>
        <v>#N/A</v>
      </c>
      <c r="R174" s="814" t="s">
        <v>317</v>
      </c>
      <c r="S174" s="949">
        <f t="shared" si="5"/>
        <v>0</v>
      </c>
      <c r="T174" s="909">
        <f>+'Form 2B'!H61</f>
        <v>0</v>
      </c>
    </row>
    <row r="175" spans="1:23">
      <c r="A175" s="813" t="s">
        <v>324</v>
      </c>
      <c r="B175" s="813" t="s">
        <v>286</v>
      </c>
      <c r="C175" s="834">
        <v>475005</v>
      </c>
      <c r="D175" s="834" t="s">
        <v>607</v>
      </c>
      <c r="E175" s="837" t="s">
        <v>536</v>
      </c>
      <c r="F175" s="837"/>
      <c r="G175" s="834" t="s">
        <v>647</v>
      </c>
      <c r="H175" s="815" t="s">
        <v>536</v>
      </c>
      <c r="I175" s="834" t="s">
        <v>647</v>
      </c>
      <c r="J175" s="834" t="str">
        <f t="shared" si="4"/>
        <v>Ok</v>
      </c>
      <c r="L175" s="816" t="s">
        <v>1080</v>
      </c>
      <c r="M175" s="834" t="s">
        <v>1120</v>
      </c>
      <c r="N175" s="840"/>
      <c r="O175" s="813">
        <f>+'Form 2B'!A62</f>
        <v>0</v>
      </c>
      <c r="P175" s="950" t="e">
        <f>VLOOKUP($O175,ICP!$A:$B,2,FALSE)</f>
        <v>#N/A</v>
      </c>
      <c r="R175" s="814" t="s">
        <v>317</v>
      </c>
      <c r="S175" s="949">
        <f t="shared" si="5"/>
        <v>0</v>
      </c>
      <c r="T175" s="909">
        <f>+'Form 2B'!H62</f>
        <v>0</v>
      </c>
    </row>
    <row r="176" spans="1:23">
      <c r="A176" s="830" t="s">
        <v>287</v>
      </c>
      <c r="B176" s="831"/>
      <c r="C176" s="831"/>
      <c r="D176" s="831"/>
      <c r="E176" s="818"/>
      <c r="F176" s="818"/>
      <c r="G176" s="831"/>
      <c r="H176" s="832"/>
      <c r="I176" s="833"/>
      <c r="J176" s="831"/>
      <c r="K176" s="831"/>
      <c r="L176" s="831" t="s">
        <v>1062</v>
      </c>
      <c r="M176" s="831"/>
      <c r="N176" s="818"/>
      <c r="O176" s="873"/>
      <c r="P176" s="933"/>
      <c r="Q176" s="879"/>
      <c r="R176" s="818"/>
      <c r="S176" s="908">
        <f>SUM(S177:S334)</f>
        <v>0</v>
      </c>
      <c r="T176" s="908">
        <f>SUM(T177:T334)</f>
        <v>0</v>
      </c>
      <c r="V176" t="b">
        <f>T176='Form 2A'!C35</f>
        <v>1</v>
      </c>
      <c r="W176" s="958"/>
    </row>
    <row r="177" spans="1:21">
      <c r="A177" s="834" t="s">
        <v>358</v>
      </c>
      <c r="B177" s="813">
        <v>510000</v>
      </c>
      <c r="C177" s="834">
        <v>510005</v>
      </c>
      <c r="D177" s="834" t="s">
        <v>608</v>
      </c>
      <c r="E177" s="814">
        <v>510010</v>
      </c>
      <c r="G177" s="813" t="s">
        <v>660</v>
      </c>
      <c r="H177" s="815">
        <v>510010</v>
      </c>
      <c r="I177" s="816" t="s">
        <v>2</v>
      </c>
      <c r="J177" s="834" t="str">
        <f t="shared" si="4"/>
        <v>Ok</v>
      </c>
      <c r="L177" s="914">
        <v>510010</v>
      </c>
      <c r="M177" s="816" t="s">
        <v>2</v>
      </c>
      <c r="N177" s="840"/>
      <c r="O177" s="855"/>
      <c r="P177" s="932"/>
      <c r="Q177" s="920"/>
      <c r="R177" s="814" t="s">
        <v>327</v>
      </c>
      <c r="S177" s="949">
        <f t="shared" si="5"/>
        <v>0</v>
      </c>
      <c r="T177" s="909">
        <f>+'Form 2A'!C11</f>
        <v>0</v>
      </c>
      <c r="U177" s="839"/>
    </row>
    <row r="178" spans="1:21">
      <c r="A178" s="834" t="s">
        <v>359</v>
      </c>
      <c r="B178" s="813" t="s">
        <v>288</v>
      </c>
      <c r="C178" s="834">
        <v>510005</v>
      </c>
      <c r="D178" s="834" t="s">
        <v>608</v>
      </c>
      <c r="E178" s="814" t="s">
        <v>522</v>
      </c>
      <c r="G178" s="813" t="s">
        <v>661</v>
      </c>
      <c r="H178" s="815" t="s">
        <v>522</v>
      </c>
      <c r="I178" s="813" t="s">
        <v>661</v>
      </c>
      <c r="J178" s="834" t="str">
        <f t="shared" si="4"/>
        <v>Ok</v>
      </c>
      <c r="L178" s="816" t="s">
        <v>1081</v>
      </c>
      <c r="M178" s="813" t="s">
        <v>1121</v>
      </c>
      <c r="N178" s="840"/>
      <c r="O178" s="813">
        <f>+'Form 2A'!A57</f>
        <v>0</v>
      </c>
      <c r="P178" s="950" t="e">
        <f>VLOOKUP($O178,ICP!$A:$B,2,FALSE)</f>
        <v>#N/A</v>
      </c>
      <c r="R178" s="814" t="s">
        <v>328</v>
      </c>
      <c r="S178" s="949">
        <f t="shared" si="5"/>
        <v>0</v>
      </c>
      <c r="T178" s="909">
        <f>+'Form 2A'!C57</f>
        <v>0</v>
      </c>
      <c r="U178" s="839"/>
    </row>
    <row r="179" spans="1:21">
      <c r="A179" s="834" t="s">
        <v>359</v>
      </c>
      <c r="B179" s="813" t="s">
        <v>288</v>
      </c>
      <c r="C179" s="834">
        <v>510005</v>
      </c>
      <c r="D179" s="834" t="s">
        <v>608</v>
      </c>
      <c r="E179" s="814" t="s">
        <v>522</v>
      </c>
      <c r="G179" s="813" t="s">
        <v>661</v>
      </c>
      <c r="H179" s="815" t="s">
        <v>522</v>
      </c>
      <c r="I179" s="813" t="s">
        <v>661</v>
      </c>
      <c r="J179" s="834" t="str">
        <f t="shared" si="4"/>
        <v>Ok</v>
      </c>
      <c r="L179" s="816" t="s">
        <v>1081</v>
      </c>
      <c r="M179" s="813" t="s">
        <v>1121</v>
      </c>
      <c r="N179" s="840"/>
      <c r="O179" s="813">
        <f>+'Form 2A'!A58</f>
        <v>0</v>
      </c>
      <c r="P179" s="950" t="e">
        <f>VLOOKUP($O179,ICP!$A:$B,2,FALSE)</f>
        <v>#N/A</v>
      </c>
      <c r="R179" s="814" t="s">
        <v>328</v>
      </c>
      <c r="S179" s="949">
        <f t="shared" si="5"/>
        <v>0</v>
      </c>
      <c r="T179" s="909">
        <f>+'Form 2A'!C58</f>
        <v>0</v>
      </c>
      <c r="U179" s="839"/>
    </row>
    <row r="180" spans="1:21">
      <c r="A180" s="834" t="s">
        <v>359</v>
      </c>
      <c r="B180" s="813" t="s">
        <v>288</v>
      </c>
      <c r="C180" s="834">
        <v>510005</v>
      </c>
      <c r="D180" s="834" t="s">
        <v>608</v>
      </c>
      <c r="E180" s="814" t="s">
        <v>522</v>
      </c>
      <c r="G180" s="813" t="s">
        <v>661</v>
      </c>
      <c r="H180" s="815" t="s">
        <v>522</v>
      </c>
      <c r="I180" s="813" t="s">
        <v>661</v>
      </c>
      <c r="J180" s="834" t="str">
        <f t="shared" si="4"/>
        <v>Ok</v>
      </c>
      <c r="L180" s="816" t="s">
        <v>1081</v>
      </c>
      <c r="M180" s="813" t="s">
        <v>1121</v>
      </c>
      <c r="N180" s="840"/>
      <c r="O180" s="813">
        <f>+'Form 2A'!A59</f>
        <v>0</v>
      </c>
      <c r="P180" s="950" t="e">
        <f>VLOOKUP($O180,ICP!$A:$B,2,FALSE)</f>
        <v>#N/A</v>
      </c>
      <c r="R180" s="814" t="s">
        <v>328</v>
      </c>
      <c r="S180" s="949">
        <f t="shared" si="5"/>
        <v>0</v>
      </c>
      <c r="T180" s="909">
        <f>+'Form 2A'!C59</f>
        <v>0</v>
      </c>
      <c r="U180" s="839"/>
    </row>
    <row r="181" spans="1:21">
      <c r="A181" s="834" t="s">
        <v>359</v>
      </c>
      <c r="B181" s="813" t="s">
        <v>288</v>
      </c>
      <c r="C181" s="834">
        <v>510005</v>
      </c>
      <c r="D181" s="834" t="s">
        <v>608</v>
      </c>
      <c r="E181" s="814" t="s">
        <v>522</v>
      </c>
      <c r="G181" s="813" t="s">
        <v>661</v>
      </c>
      <c r="H181" s="815" t="s">
        <v>522</v>
      </c>
      <c r="I181" s="813" t="s">
        <v>661</v>
      </c>
      <c r="J181" s="834" t="str">
        <f t="shared" si="4"/>
        <v>Ok</v>
      </c>
      <c r="L181" s="816" t="s">
        <v>1081</v>
      </c>
      <c r="M181" s="813" t="s">
        <v>1121</v>
      </c>
      <c r="N181" s="840"/>
      <c r="O181" s="813">
        <f>+'Form 2A'!A60</f>
        <v>0</v>
      </c>
      <c r="P181" s="950" t="e">
        <f>VLOOKUP($O181,ICP!$A:$B,2,FALSE)</f>
        <v>#N/A</v>
      </c>
      <c r="R181" s="814" t="s">
        <v>328</v>
      </c>
      <c r="S181" s="949">
        <f t="shared" si="5"/>
        <v>0</v>
      </c>
      <c r="T181" s="909">
        <f>+'Form 2A'!C60</f>
        <v>0</v>
      </c>
      <c r="U181" s="839"/>
    </row>
    <row r="182" spans="1:21">
      <c r="A182" s="834" t="s">
        <v>359</v>
      </c>
      <c r="B182" s="813" t="s">
        <v>288</v>
      </c>
      <c r="C182" s="834">
        <v>510005</v>
      </c>
      <c r="D182" s="834" t="s">
        <v>608</v>
      </c>
      <c r="E182" s="814" t="s">
        <v>522</v>
      </c>
      <c r="G182" s="813" t="s">
        <v>661</v>
      </c>
      <c r="H182" s="815" t="s">
        <v>522</v>
      </c>
      <c r="I182" s="813" t="s">
        <v>661</v>
      </c>
      <c r="J182" s="834" t="str">
        <f t="shared" si="4"/>
        <v>Ok</v>
      </c>
      <c r="L182" s="816" t="s">
        <v>1081</v>
      </c>
      <c r="M182" s="813" t="s">
        <v>1121</v>
      </c>
      <c r="N182" s="840"/>
      <c r="O182" s="813">
        <f>+'Form 2A'!A61</f>
        <v>0</v>
      </c>
      <c r="P182" s="950" t="e">
        <f>VLOOKUP($O182,ICP!$A:$B,2,FALSE)</f>
        <v>#N/A</v>
      </c>
      <c r="R182" s="814" t="s">
        <v>328</v>
      </c>
      <c r="S182" s="949">
        <f t="shared" si="5"/>
        <v>0</v>
      </c>
      <c r="T182" s="909">
        <f>+'Form 2A'!C61</f>
        <v>0</v>
      </c>
      <c r="U182" s="839"/>
    </row>
    <row r="183" spans="1:21">
      <c r="A183" s="834" t="s">
        <v>359</v>
      </c>
      <c r="B183" s="813" t="s">
        <v>288</v>
      </c>
      <c r="C183" s="834">
        <v>510005</v>
      </c>
      <c r="D183" s="834" t="s">
        <v>608</v>
      </c>
      <c r="E183" s="814" t="s">
        <v>522</v>
      </c>
      <c r="G183" s="813" t="s">
        <v>661</v>
      </c>
      <c r="H183" s="815" t="s">
        <v>522</v>
      </c>
      <c r="I183" s="813" t="s">
        <v>661</v>
      </c>
      <c r="J183" s="834" t="str">
        <f t="shared" si="4"/>
        <v>Ok</v>
      </c>
      <c r="L183" s="816" t="s">
        <v>1081</v>
      </c>
      <c r="M183" s="813" t="s">
        <v>1121</v>
      </c>
      <c r="N183" s="840"/>
      <c r="O183" s="813">
        <f>+'Form 2A'!A62</f>
        <v>0</v>
      </c>
      <c r="P183" s="950" t="e">
        <f>VLOOKUP($O183,ICP!$A:$B,2,FALSE)</f>
        <v>#N/A</v>
      </c>
      <c r="R183" s="814" t="s">
        <v>328</v>
      </c>
      <c r="S183" s="949">
        <f t="shared" si="5"/>
        <v>0</v>
      </c>
      <c r="T183" s="909">
        <f>+'Form 2A'!C62</f>
        <v>0</v>
      </c>
      <c r="U183" s="839"/>
    </row>
    <row r="184" spans="1:21">
      <c r="A184" s="834" t="s">
        <v>359</v>
      </c>
      <c r="B184" s="813" t="s">
        <v>288</v>
      </c>
      <c r="C184" s="834">
        <v>510005</v>
      </c>
      <c r="D184" s="834" t="s">
        <v>608</v>
      </c>
      <c r="E184" s="814" t="s">
        <v>522</v>
      </c>
      <c r="G184" s="813" t="s">
        <v>661</v>
      </c>
      <c r="H184" s="815" t="s">
        <v>522</v>
      </c>
      <c r="I184" s="813" t="s">
        <v>661</v>
      </c>
      <c r="J184" s="834" t="str">
        <f t="shared" si="4"/>
        <v>Ok</v>
      </c>
      <c r="L184" s="816" t="s">
        <v>1081</v>
      </c>
      <c r="M184" s="813" t="s">
        <v>1121</v>
      </c>
      <c r="N184" s="840"/>
      <c r="O184" s="813">
        <f>+'Form 2A'!A63</f>
        <v>0</v>
      </c>
      <c r="P184" s="950" t="e">
        <f>VLOOKUP($O184,ICP!$A:$B,2,FALSE)</f>
        <v>#N/A</v>
      </c>
      <c r="R184" s="814" t="s">
        <v>328</v>
      </c>
      <c r="S184" s="949">
        <f t="shared" si="5"/>
        <v>0</v>
      </c>
      <c r="T184" s="909">
        <f>+'Form 2A'!C63</f>
        <v>0</v>
      </c>
      <c r="U184" s="839"/>
    </row>
    <row r="185" spans="1:21">
      <c r="A185" s="834" t="s">
        <v>359</v>
      </c>
      <c r="B185" s="813" t="s">
        <v>288</v>
      </c>
      <c r="C185" s="834">
        <v>510005</v>
      </c>
      <c r="D185" s="834" t="s">
        <v>608</v>
      </c>
      <c r="E185" s="814" t="s">
        <v>522</v>
      </c>
      <c r="G185" s="813" t="s">
        <v>661</v>
      </c>
      <c r="H185" s="815" t="s">
        <v>522</v>
      </c>
      <c r="I185" s="813" t="s">
        <v>661</v>
      </c>
      <c r="J185" s="834" t="str">
        <f t="shared" si="4"/>
        <v>Ok</v>
      </c>
      <c r="L185" s="816" t="s">
        <v>1081</v>
      </c>
      <c r="M185" s="813" t="s">
        <v>1121</v>
      </c>
      <c r="N185" s="840"/>
      <c r="O185" s="813">
        <f>+'Form 2A'!A64</f>
        <v>0</v>
      </c>
      <c r="P185" s="950" t="e">
        <f>VLOOKUP($O185,ICP!$A:$B,2,FALSE)</f>
        <v>#N/A</v>
      </c>
      <c r="R185" s="814" t="s">
        <v>328</v>
      </c>
      <c r="S185" s="949">
        <f t="shared" si="5"/>
        <v>0</v>
      </c>
      <c r="T185" s="909">
        <f>+'Form 2A'!C64</f>
        <v>0</v>
      </c>
      <c r="U185" s="839"/>
    </row>
    <row r="186" spans="1:21">
      <c r="A186" s="834" t="s">
        <v>359</v>
      </c>
      <c r="B186" s="813" t="s">
        <v>288</v>
      </c>
      <c r="C186" s="834">
        <v>510005</v>
      </c>
      <c r="D186" s="834" t="s">
        <v>608</v>
      </c>
      <c r="E186" s="814" t="s">
        <v>522</v>
      </c>
      <c r="G186" s="813" t="s">
        <v>661</v>
      </c>
      <c r="H186" s="815" t="s">
        <v>522</v>
      </c>
      <c r="I186" s="813" t="s">
        <v>661</v>
      </c>
      <c r="J186" s="834" t="str">
        <f t="shared" si="4"/>
        <v>Ok</v>
      </c>
      <c r="L186" s="816" t="s">
        <v>1081</v>
      </c>
      <c r="M186" s="813" t="s">
        <v>1121</v>
      </c>
      <c r="N186" s="840"/>
      <c r="O186" s="813">
        <f>+'Form 2A'!A65</f>
        <v>0</v>
      </c>
      <c r="P186" s="950" t="e">
        <f>VLOOKUP($O186,ICP!$A:$B,2,FALSE)</f>
        <v>#N/A</v>
      </c>
      <c r="R186" s="814" t="s">
        <v>328</v>
      </c>
      <c r="S186" s="949">
        <f t="shared" si="5"/>
        <v>0</v>
      </c>
      <c r="T186" s="909">
        <f>+'Form 2A'!C65</f>
        <v>0</v>
      </c>
      <c r="U186" s="839"/>
    </row>
    <row r="187" spans="1:21">
      <c r="A187" s="834" t="s">
        <v>359</v>
      </c>
      <c r="B187" s="813" t="s">
        <v>288</v>
      </c>
      <c r="C187" s="834">
        <v>510005</v>
      </c>
      <c r="D187" s="834" t="s">
        <v>608</v>
      </c>
      <c r="E187" s="814" t="s">
        <v>522</v>
      </c>
      <c r="G187" s="813" t="s">
        <v>661</v>
      </c>
      <c r="H187" s="815" t="s">
        <v>522</v>
      </c>
      <c r="I187" s="813" t="s">
        <v>661</v>
      </c>
      <c r="J187" s="834" t="str">
        <f t="shared" si="4"/>
        <v>Ok</v>
      </c>
      <c r="L187" s="816" t="s">
        <v>1081</v>
      </c>
      <c r="M187" s="813" t="s">
        <v>1121</v>
      </c>
      <c r="N187" s="840"/>
      <c r="O187" s="813">
        <f>+'Form 2A'!A66</f>
        <v>0</v>
      </c>
      <c r="P187" s="950" t="e">
        <f>VLOOKUP($O187,ICP!$A:$B,2,FALSE)</f>
        <v>#N/A</v>
      </c>
      <c r="R187" s="814" t="s">
        <v>328</v>
      </c>
      <c r="S187" s="949">
        <f t="shared" si="5"/>
        <v>0</v>
      </c>
      <c r="T187" s="909">
        <f>+'Form 2A'!C66</f>
        <v>0</v>
      </c>
      <c r="U187" s="839"/>
    </row>
    <row r="188" spans="1:21">
      <c r="A188" s="834" t="s">
        <v>359</v>
      </c>
      <c r="B188" s="813" t="s">
        <v>288</v>
      </c>
      <c r="C188" s="834">
        <v>510005</v>
      </c>
      <c r="D188" s="834" t="s">
        <v>608</v>
      </c>
      <c r="E188" s="814" t="s">
        <v>522</v>
      </c>
      <c r="G188" s="813" t="s">
        <v>661</v>
      </c>
      <c r="H188" s="815" t="s">
        <v>522</v>
      </c>
      <c r="I188" s="813" t="s">
        <v>661</v>
      </c>
      <c r="J188" s="834" t="str">
        <f t="shared" si="4"/>
        <v>Ok</v>
      </c>
      <c r="L188" s="816" t="s">
        <v>1081</v>
      </c>
      <c r="M188" s="813" t="s">
        <v>1121</v>
      </c>
      <c r="N188" s="840"/>
      <c r="O188" s="813">
        <f>+'Form 2A'!A67</f>
        <v>0</v>
      </c>
      <c r="P188" s="950" t="e">
        <f>VLOOKUP($O188,ICP!$A:$B,2,FALSE)</f>
        <v>#N/A</v>
      </c>
      <c r="R188" s="814" t="s">
        <v>328</v>
      </c>
      <c r="S188" s="949">
        <f t="shared" si="5"/>
        <v>0</v>
      </c>
      <c r="T188" s="909">
        <f>+'Form 2A'!C67</f>
        <v>0</v>
      </c>
      <c r="U188" s="839"/>
    </row>
    <row r="189" spans="1:21">
      <c r="A189" s="834" t="s">
        <v>359</v>
      </c>
      <c r="B189" s="813" t="s">
        <v>288</v>
      </c>
      <c r="C189" s="834">
        <v>510005</v>
      </c>
      <c r="D189" s="834" t="s">
        <v>608</v>
      </c>
      <c r="E189" s="814" t="s">
        <v>522</v>
      </c>
      <c r="G189" s="813" t="s">
        <v>661</v>
      </c>
      <c r="H189" s="815" t="s">
        <v>522</v>
      </c>
      <c r="I189" s="813" t="s">
        <v>661</v>
      </c>
      <c r="J189" s="834" t="str">
        <f t="shared" si="4"/>
        <v>Ok</v>
      </c>
      <c r="L189" s="816" t="s">
        <v>1081</v>
      </c>
      <c r="M189" s="813" t="s">
        <v>1121</v>
      </c>
      <c r="N189" s="840"/>
      <c r="O189" s="813">
        <f>+'Form 2A'!A68</f>
        <v>0</v>
      </c>
      <c r="P189" s="950" t="e">
        <f>VLOOKUP($O189,ICP!$A:$B,2,FALSE)</f>
        <v>#N/A</v>
      </c>
      <c r="R189" s="814" t="s">
        <v>328</v>
      </c>
      <c r="S189" s="949">
        <f t="shared" si="5"/>
        <v>0</v>
      </c>
      <c r="T189" s="909">
        <f>+'Form 2A'!C68</f>
        <v>0</v>
      </c>
      <c r="U189" s="839"/>
    </row>
    <row r="190" spans="1:21">
      <c r="A190" s="834" t="s">
        <v>359</v>
      </c>
      <c r="B190" s="813" t="s">
        <v>288</v>
      </c>
      <c r="C190" s="834">
        <v>510005</v>
      </c>
      <c r="D190" s="834" t="s">
        <v>608</v>
      </c>
      <c r="E190" s="814" t="s">
        <v>522</v>
      </c>
      <c r="G190" s="813" t="s">
        <v>661</v>
      </c>
      <c r="H190" s="815" t="s">
        <v>522</v>
      </c>
      <c r="I190" s="813" t="s">
        <v>661</v>
      </c>
      <c r="J190" s="834" t="str">
        <f t="shared" si="4"/>
        <v>Ok</v>
      </c>
      <c r="L190" s="816" t="s">
        <v>1081</v>
      </c>
      <c r="M190" s="813" t="s">
        <v>1121</v>
      </c>
      <c r="N190" s="840"/>
      <c r="O190" s="813">
        <f>+'Form 2A'!A69</f>
        <v>0</v>
      </c>
      <c r="P190" s="950" t="e">
        <f>VLOOKUP($O190,ICP!$A:$B,2,FALSE)</f>
        <v>#N/A</v>
      </c>
      <c r="R190" s="814" t="s">
        <v>328</v>
      </c>
      <c r="S190" s="949">
        <f t="shared" si="5"/>
        <v>0</v>
      </c>
      <c r="T190" s="909">
        <f>+'Form 2A'!C69</f>
        <v>0</v>
      </c>
      <c r="U190" s="839"/>
    </row>
    <row r="191" spans="1:21">
      <c r="A191" s="834" t="s">
        <v>359</v>
      </c>
      <c r="B191" s="813" t="s">
        <v>288</v>
      </c>
      <c r="C191" s="834">
        <v>510005</v>
      </c>
      <c r="D191" s="834" t="s">
        <v>608</v>
      </c>
      <c r="E191" s="814" t="s">
        <v>522</v>
      </c>
      <c r="G191" s="813" t="s">
        <v>661</v>
      </c>
      <c r="H191" s="815" t="s">
        <v>522</v>
      </c>
      <c r="I191" s="813" t="s">
        <v>661</v>
      </c>
      <c r="J191" s="834" t="str">
        <f t="shared" si="4"/>
        <v>Ok</v>
      </c>
      <c r="L191" s="816" t="s">
        <v>1081</v>
      </c>
      <c r="M191" s="813" t="s">
        <v>1121</v>
      </c>
      <c r="N191" s="840"/>
      <c r="O191" s="813">
        <f>+'Form 2A'!A70</f>
        <v>0</v>
      </c>
      <c r="P191" s="950" t="e">
        <f>VLOOKUP($O191,ICP!$A:$B,2,FALSE)</f>
        <v>#N/A</v>
      </c>
      <c r="R191" s="814" t="s">
        <v>328</v>
      </c>
      <c r="S191" s="949">
        <f t="shared" si="5"/>
        <v>0</v>
      </c>
      <c r="T191" s="909">
        <f>+'Form 2A'!C70</f>
        <v>0</v>
      </c>
      <c r="U191" s="839"/>
    </row>
    <row r="192" spans="1:21">
      <c r="A192" s="834" t="s">
        <v>359</v>
      </c>
      <c r="B192" s="813" t="s">
        <v>288</v>
      </c>
      <c r="C192" s="834">
        <v>510005</v>
      </c>
      <c r="D192" s="834" t="s">
        <v>608</v>
      </c>
      <c r="E192" s="814" t="s">
        <v>522</v>
      </c>
      <c r="G192" s="813" t="s">
        <v>661</v>
      </c>
      <c r="H192" s="815" t="s">
        <v>522</v>
      </c>
      <c r="I192" s="813" t="s">
        <v>661</v>
      </c>
      <c r="J192" s="834" t="str">
        <f t="shared" si="4"/>
        <v>Ok</v>
      </c>
      <c r="L192" s="816" t="s">
        <v>1081</v>
      </c>
      <c r="M192" s="813" t="s">
        <v>1121</v>
      </c>
      <c r="N192" s="840"/>
      <c r="O192" s="813">
        <f>+'Form 2A'!A71</f>
        <v>0</v>
      </c>
      <c r="P192" s="950" t="e">
        <f>VLOOKUP($O192,ICP!$A:$B,2,FALSE)</f>
        <v>#N/A</v>
      </c>
      <c r="R192" s="814" t="s">
        <v>328</v>
      </c>
      <c r="S192" s="949">
        <f t="shared" si="5"/>
        <v>0</v>
      </c>
      <c r="T192" s="909">
        <f>+'Form 2A'!C71</f>
        <v>0</v>
      </c>
      <c r="U192" s="839"/>
    </row>
    <row r="193" spans="1:21">
      <c r="A193" s="834" t="s">
        <v>359</v>
      </c>
      <c r="B193" s="813" t="s">
        <v>288</v>
      </c>
      <c r="C193" s="834">
        <v>510005</v>
      </c>
      <c r="D193" s="834" t="s">
        <v>608</v>
      </c>
      <c r="E193" s="814" t="s">
        <v>522</v>
      </c>
      <c r="G193" s="813" t="s">
        <v>661</v>
      </c>
      <c r="H193" s="815" t="s">
        <v>522</v>
      </c>
      <c r="I193" s="813" t="s">
        <v>661</v>
      </c>
      <c r="J193" s="834" t="str">
        <f t="shared" si="4"/>
        <v>Ok</v>
      </c>
      <c r="L193" s="816" t="s">
        <v>1081</v>
      </c>
      <c r="M193" s="813" t="s">
        <v>1121</v>
      </c>
      <c r="N193" s="840"/>
      <c r="O193" s="813">
        <f>+'Form 2A'!A72</f>
        <v>0</v>
      </c>
      <c r="P193" s="950" t="e">
        <f>VLOOKUP($O193,ICP!$A:$B,2,FALSE)</f>
        <v>#N/A</v>
      </c>
      <c r="R193" s="814" t="s">
        <v>328</v>
      </c>
      <c r="S193" s="949">
        <f t="shared" si="5"/>
        <v>0</v>
      </c>
      <c r="T193" s="909">
        <f>+'Form 2A'!C72</f>
        <v>0</v>
      </c>
      <c r="U193" s="839"/>
    </row>
    <row r="194" spans="1:21">
      <c r="A194" s="834" t="s">
        <v>359</v>
      </c>
      <c r="B194" s="813" t="s">
        <v>288</v>
      </c>
      <c r="C194" s="834">
        <v>510005</v>
      </c>
      <c r="D194" s="834" t="s">
        <v>608</v>
      </c>
      <c r="E194" s="814" t="s">
        <v>522</v>
      </c>
      <c r="G194" s="813" t="s">
        <v>661</v>
      </c>
      <c r="H194" s="815" t="s">
        <v>522</v>
      </c>
      <c r="I194" s="813" t="s">
        <v>661</v>
      </c>
      <c r="J194" s="834" t="str">
        <f t="shared" si="4"/>
        <v>Ok</v>
      </c>
      <c r="L194" s="816" t="s">
        <v>1081</v>
      </c>
      <c r="M194" s="813" t="s">
        <v>1121</v>
      </c>
      <c r="N194" s="840"/>
      <c r="O194" s="813">
        <f>+'Form 2A'!A73</f>
        <v>0</v>
      </c>
      <c r="P194" s="950" t="e">
        <f>VLOOKUP($O194,ICP!$A:$B,2,FALSE)</f>
        <v>#N/A</v>
      </c>
      <c r="R194" s="814" t="s">
        <v>328</v>
      </c>
      <c r="S194" s="949">
        <f t="shared" si="5"/>
        <v>0</v>
      </c>
      <c r="T194" s="909">
        <f>+'Form 2A'!C73</f>
        <v>0</v>
      </c>
      <c r="U194" s="839"/>
    </row>
    <row r="195" spans="1:21">
      <c r="A195" s="834" t="s">
        <v>359</v>
      </c>
      <c r="B195" s="813" t="s">
        <v>288</v>
      </c>
      <c r="C195" s="834">
        <v>510005</v>
      </c>
      <c r="D195" s="834" t="s">
        <v>608</v>
      </c>
      <c r="E195" s="814" t="s">
        <v>522</v>
      </c>
      <c r="G195" s="813" t="s">
        <v>661</v>
      </c>
      <c r="H195" s="815" t="s">
        <v>522</v>
      </c>
      <c r="I195" s="813" t="s">
        <v>661</v>
      </c>
      <c r="J195" s="834" t="str">
        <f t="shared" si="4"/>
        <v>Ok</v>
      </c>
      <c r="L195" s="816" t="s">
        <v>1081</v>
      </c>
      <c r="M195" s="813" t="s">
        <v>1121</v>
      </c>
      <c r="N195" s="840"/>
      <c r="O195" s="813">
        <f>+'Form 2A'!A74</f>
        <v>0</v>
      </c>
      <c r="P195" s="950" t="e">
        <f>VLOOKUP($O195,ICP!$A:$B,2,FALSE)</f>
        <v>#N/A</v>
      </c>
      <c r="R195" s="814" t="s">
        <v>328</v>
      </c>
      <c r="S195" s="949">
        <f t="shared" si="5"/>
        <v>0</v>
      </c>
      <c r="T195" s="909">
        <f>+'Form 2A'!C74</f>
        <v>0</v>
      </c>
      <c r="U195" s="839"/>
    </row>
    <row r="196" spans="1:21">
      <c r="A196" s="834" t="s">
        <v>359</v>
      </c>
      <c r="B196" s="813" t="s">
        <v>288</v>
      </c>
      <c r="C196" s="834">
        <v>510005</v>
      </c>
      <c r="D196" s="834" t="s">
        <v>608</v>
      </c>
      <c r="E196" s="814" t="s">
        <v>522</v>
      </c>
      <c r="G196" s="813" t="s">
        <v>661</v>
      </c>
      <c r="H196" s="815" t="s">
        <v>522</v>
      </c>
      <c r="I196" s="813" t="s">
        <v>661</v>
      </c>
      <c r="J196" s="834" t="str">
        <f t="shared" si="4"/>
        <v>Ok</v>
      </c>
      <c r="L196" s="816" t="s">
        <v>1081</v>
      </c>
      <c r="M196" s="813" t="s">
        <v>1121</v>
      </c>
      <c r="N196" s="840"/>
      <c r="O196" s="813">
        <f>+'Form 2A'!A75</f>
        <v>0</v>
      </c>
      <c r="P196" s="950" t="e">
        <f>VLOOKUP($O196,ICP!$A:$B,2,FALSE)</f>
        <v>#N/A</v>
      </c>
      <c r="R196" s="814" t="s">
        <v>328</v>
      </c>
      <c r="S196" s="949">
        <f t="shared" si="5"/>
        <v>0</v>
      </c>
      <c r="T196" s="909">
        <f>+'Form 2A'!C75</f>
        <v>0</v>
      </c>
      <c r="U196" s="839"/>
    </row>
    <row r="197" spans="1:21">
      <c r="A197" s="834" t="s">
        <v>359</v>
      </c>
      <c r="B197" s="813" t="s">
        <v>288</v>
      </c>
      <c r="C197" s="834">
        <v>510005</v>
      </c>
      <c r="D197" s="834" t="s">
        <v>608</v>
      </c>
      <c r="E197" s="814" t="s">
        <v>522</v>
      </c>
      <c r="G197" s="813" t="s">
        <v>661</v>
      </c>
      <c r="H197" s="815" t="s">
        <v>522</v>
      </c>
      <c r="I197" s="813" t="s">
        <v>661</v>
      </c>
      <c r="J197" s="834" t="str">
        <f t="shared" si="4"/>
        <v>Ok</v>
      </c>
      <c r="L197" s="816" t="s">
        <v>1081</v>
      </c>
      <c r="M197" s="813" t="s">
        <v>1121</v>
      </c>
      <c r="N197" s="840"/>
      <c r="O197" s="813">
        <f>+'Form 2A'!A76</f>
        <v>0</v>
      </c>
      <c r="P197" s="950" t="e">
        <f>VLOOKUP($O197,ICP!$A:$B,2,FALSE)</f>
        <v>#N/A</v>
      </c>
      <c r="R197" s="814" t="s">
        <v>328</v>
      </c>
      <c r="S197" s="949">
        <f t="shared" si="5"/>
        <v>0</v>
      </c>
      <c r="T197" s="909">
        <f>+'Form 2A'!C76</f>
        <v>0</v>
      </c>
      <c r="U197" s="839"/>
    </row>
    <row r="198" spans="1:21">
      <c r="A198" s="813" t="s">
        <v>814</v>
      </c>
      <c r="B198" s="813">
        <v>524020</v>
      </c>
      <c r="C198" s="834">
        <v>520005</v>
      </c>
      <c r="D198" s="834" t="s">
        <v>609</v>
      </c>
      <c r="E198" s="814">
        <v>520010</v>
      </c>
      <c r="G198" s="813" t="s">
        <v>33</v>
      </c>
      <c r="H198" s="815">
        <v>521130</v>
      </c>
      <c r="I198" s="816" t="s">
        <v>612</v>
      </c>
      <c r="J198" s="834" t="str">
        <f t="shared" si="4"/>
        <v>No Match</v>
      </c>
      <c r="K198" s="834">
        <v>1</v>
      </c>
      <c r="L198" s="914">
        <v>520010</v>
      </c>
      <c r="M198" s="813" t="s">
        <v>33</v>
      </c>
      <c r="N198" s="840"/>
      <c r="O198" s="855"/>
      <c r="P198" s="932"/>
      <c r="Q198" s="920"/>
      <c r="R198" s="814" t="s">
        <v>336</v>
      </c>
      <c r="S198" s="949">
        <f t="shared" si="5"/>
        <v>0</v>
      </c>
      <c r="T198" s="909">
        <f>+'Form 2A'!C42</f>
        <v>0</v>
      </c>
      <c r="U198" s="839"/>
    </row>
    <row r="199" spans="1:21">
      <c r="A199" s="813" t="s">
        <v>815</v>
      </c>
      <c r="B199" s="813">
        <v>524010</v>
      </c>
      <c r="C199" s="834">
        <v>520005</v>
      </c>
      <c r="D199" s="834" t="s">
        <v>609</v>
      </c>
      <c r="E199" s="814">
        <v>520010</v>
      </c>
      <c r="G199" s="813" t="s">
        <v>33</v>
      </c>
      <c r="H199" s="815">
        <v>521110</v>
      </c>
      <c r="I199" s="816" t="s">
        <v>611</v>
      </c>
      <c r="J199" s="834" t="str">
        <f t="shared" ref="J199:J262" si="6">IF(E199=H199,"Ok","No Match")</f>
        <v>No Match</v>
      </c>
      <c r="K199" s="834">
        <v>2</v>
      </c>
      <c r="L199" s="915">
        <v>520010</v>
      </c>
      <c r="M199" s="813" t="s">
        <v>33</v>
      </c>
      <c r="N199" s="847"/>
      <c r="O199" s="855"/>
      <c r="P199" s="932"/>
      <c r="Q199" s="920"/>
      <c r="R199" s="814" t="s">
        <v>336</v>
      </c>
      <c r="S199" s="949">
        <f t="shared" ref="S199:S262" si="7">+T199*$S$1</f>
        <v>0</v>
      </c>
      <c r="T199" s="909">
        <f>+'Form 2A'!C43</f>
        <v>0</v>
      </c>
      <c r="U199" s="839"/>
    </row>
    <row r="200" spans="1:21">
      <c r="A200" s="813" t="s">
        <v>816</v>
      </c>
      <c r="B200" s="813">
        <v>524162</v>
      </c>
      <c r="C200" s="834">
        <v>520005</v>
      </c>
      <c r="D200" s="834" t="s">
        <v>609</v>
      </c>
      <c r="E200" s="814">
        <v>520010</v>
      </c>
      <c r="G200" s="813" t="s">
        <v>33</v>
      </c>
      <c r="H200" s="815">
        <v>521160</v>
      </c>
      <c r="I200" s="816" t="s">
        <v>662</v>
      </c>
      <c r="J200" s="834" t="str">
        <f t="shared" si="6"/>
        <v>No Match</v>
      </c>
      <c r="K200" s="834" t="s">
        <v>799</v>
      </c>
      <c r="L200" s="915">
        <v>520010</v>
      </c>
      <c r="M200" s="813" t="s">
        <v>33</v>
      </c>
      <c r="N200" s="847"/>
      <c r="O200" s="855"/>
      <c r="P200" s="932"/>
      <c r="Q200" s="920"/>
      <c r="R200" s="814" t="s">
        <v>336</v>
      </c>
      <c r="S200" s="949">
        <f t="shared" si="7"/>
        <v>0</v>
      </c>
      <c r="T200" s="909">
        <f>+'Form 2A'!C44</f>
        <v>0</v>
      </c>
      <c r="U200" s="839"/>
    </row>
    <row r="201" spans="1:21">
      <c r="A201" s="813" t="s">
        <v>817</v>
      </c>
      <c r="B201" s="813">
        <v>524150</v>
      </c>
      <c r="C201" s="834">
        <v>520005</v>
      </c>
      <c r="D201" s="834" t="s">
        <v>609</v>
      </c>
      <c r="E201" s="814">
        <v>520010</v>
      </c>
      <c r="G201" s="813" t="s">
        <v>33</v>
      </c>
      <c r="H201" s="815">
        <v>521199</v>
      </c>
      <c r="I201" s="816" t="s">
        <v>663</v>
      </c>
      <c r="J201" s="834" t="str">
        <f t="shared" si="6"/>
        <v>No Match</v>
      </c>
      <c r="K201" s="834">
        <v>4</v>
      </c>
      <c r="L201" s="915">
        <v>520010</v>
      </c>
      <c r="M201" s="813" t="s">
        <v>33</v>
      </c>
      <c r="N201" s="847"/>
      <c r="O201" s="855"/>
      <c r="P201" s="932"/>
      <c r="Q201" s="920"/>
      <c r="R201" s="814" t="s">
        <v>336</v>
      </c>
      <c r="S201" s="949">
        <f t="shared" si="7"/>
        <v>0</v>
      </c>
      <c r="T201" s="909">
        <f>+'Form 2A'!C45</f>
        <v>0</v>
      </c>
      <c r="U201" s="839"/>
    </row>
    <row r="202" spans="1:21">
      <c r="A202" s="813" t="s">
        <v>818</v>
      </c>
      <c r="B202" s="813">
        <v>524130</v>
      </c>
      <c r="C202" s="834">
        <v>520005</v>
      </c>
      <c r="D202" s="834" t="s">
        <v>609</v>
      </c>
      <c r="E202" s="814">
        <v>520010</v>
      </c>
      <c r="G202" s="813" t="s">
        <v>33</v>
      </c>
      <c r="H202" s="815">
        <v>520199</v>
      </c>
      <c r="I202" s="816" t="s">
        <v>610</v>
      </c>
      <c r="J202" s="834" t="str">
        <f t="shared" si="6"/>
        <v>No Match</v>
      </c>
      <c r="K202" s="834" t="s">
        <v>800</v>
      </c>
      <c r="L202" s="915">
        <v>520010</v>
      </c>
      <c r="M202" s="813" t="s">
        <v>33</v>
      </c>
      <c r="N202" s="847"/>
      <c r="O202" s="855"/>
      <c r="P202" s="932"/>
      <c r="Q202" s="920"/>
      <c r="R202" s="814" t="s">
        <v>336</v>
      </c>
      <c r="S202" s="949">
        <f t="shared" si="7"/>
        <v>0</v>
      </c>
      <c r="T202" s="909">
        <f>+'Form 2A'!C46</f>
        <v>0</v>
      </c>
      <c r="U202" s="839"/>
    </row>
    <row r="203" spans="1:21">
      <c r="A203" s="813" t="s">
        <v>819</v>
      </c>
      <c r="B203" s="813">
        <v>524135</v>
      </c>
      <c r="C203" s="834">
        <v>520005</v>
      </c>
      <c r="D203" s="834" t="s">
        <v>609</v>
      </c>
      <c r="E203" s="814">
        <v>520010</v>
      </c>
      <c r="G203" s="813" t="s">
        <v>33</v>
      </c>
      <c r="H203" s="815">
        <v>520191</v>
      </c>
      <c r="I203" s="816" t="s">
        <v>664</v>
      </c>
      <c r="J203" s="834" t="str">
        <f t="shared" si="6"/>
        <v>No Match</v>
      </c>
      <c r="K203" s="834">
        <v>6</v>
      </c>
      <c r="L203" s="915">
        <v>520010</v>
      </c>
      <c r="M203" s="813" t="s">
        <v>33</v>
      </c>
      <c r="N203" s="847"/>
      <c r="O203" s="855"/>
      <c r="P203" s="932"/>
      <c r="Q203" s="920"/>
      <c r="R203" s="814" t="s">
        <v>336</v>
      </c>
      <c r="S203" s="949">
        <f t="shared" si="7"/>
        <v>0</v>
      </c>
      <c r="T203" s="909">
        <f>+'Form 2A'!C47</f>
        <v>0</v>
      </c>
      <c r="U203" s="839"/>
    </row>
    <row r="204" spans="1:21">
      <c r="A204" s="813" t="s">
        <v>820</v>
      </c>
      <c r="B204" s="813">
        <v>524140</v>
      </c>
      <c r="C204" s="834">
        <v>520005</v>
      </c>
      <c r="D204" s="834" t="s">
        <v>609</v>
      </c>
      <c r="E204" s="814">
        <v>520010</v>
      </c>
      <c r="G204" s="813" t="s">
        <v>33</v>
      </c>
      <c r="H204" s="815">
        <v>520193</v>
      </c>
      <c r="I204" s="836" t="s">
        <v>613</v>
      </c>
      <c r="J204" s="834" t="str">
        <f t="shared" si="6"/>
        <v>No Match</v>
      </c>
      <c r="K204" s="834">
        <v>7</v>
      </c>
      <c r="L204" s="915">
        <v>520010</v>
      </c>
      <c r="M204" s="813" t="s">
        <v>33</v>
      </c>
      <c r="N204" s="847"/>
      <c r="O204" s="855"/>
      <c r="P204" s="932"/>
      <c r="Q204" s="920"/>
      <c r="R204" s="814" t="s">
        <v>336</v>
      </c>
      <c r="S204" s="949">
        <f t="shared" si="7"/>
        <v>0</v>
      </c>
      <c r="T204" s="909">
        <f>+'Form 2A'!C48</f>
        <v>0</v>
      </c>
      <c r="U204" s="839"/>
    </row>
    <row r="205" spans="1:21">
      <c r="A205" s="813" t="s">
        <v>821</v>
      </c>
      <c r="B205" s="813">
        <v>524130</v>
      </c>
      <c r="C205" s="834">
        <v>520005</v>
      </c>
      <c r="D205" s="834" t="s">
        <v>609</v>
      </c>
      <c r="E205" s="814">
        <v>520010</v>
      </c>
      <c r="G205" s="813" t="s">
        <v>33</v>
      </c>
      <c r="H205" s="815">
        <v>520299</v>
      </c>
      <c r="I205" s="816" t="s">
        <v>614</v>
      </c>
      <c r="J205" s="834" t="str">
        <f t="shared" si="6"/>
        <v>No Match</v>
      </c>
      <c r="K205" s="834">
        <v>8</v>
      </c>
      <c r="L205" s="915">
        <v>520010</v>
      </c>
      <c r="M205" s="813" t="s">
        <v>33</v>
      </c>
      <c r="N205" s="847"/>
      <c r="O205" s="855"/>
      <c r="P205" s="932"/>
      <c r="Q205" s="920"/>
      <c r="R205" s="814" t="s">
        <v>336</v>
      </c>
      <c r="S205" s="949">
        <f t="shared" si="7"/>
        <v>0</v>
      </c>
      <c r="T205" s="909">
        <f>+'Form 2A'!C49</f>
        <v>0</v>
      </c>
      <c r="U205" s="839"/>
    </row>
    <row r="206" spans="1:21">
      <c r="A206" s="813" t="s">
        <v>3</v>
      </c>
      <c r="B206" s="813">
        <v>530000</v>
      </c>
      <c r="C206" s="834">
        <v>530005</v>
      </c>
      <c r="D206" s="834" t="s">
        <v>615</v>
      </c>
      <c r="E206" s="814">
        <v>530010</v>
      </c>
      <c r="G206" s="813" t="s">
        <v>632</v>
      </c>
      <c r="H206" s="815">
        <v>530010</v>
      </c>
      <c r="I206" s="816" t="s">
        <v>632</v>
      </c>
      <c r="J206" s="834" t="str">
        <f t="shared" si="6"/>
        <v>Ok</v>
      </c>
      <c r="L206" s="914">
        <v>530010</v>
      </c>
      <c r="M206" s="816" t="s">
        <v>632</v>
      </c>
      <c r="N206" s="840"/>
      <c r="O206" s="855"/>
      <c r="P206" s="932"/>
      <c r="Q206" s="920"/>
      <c r="R206" s="814" t="s">
        <v>327</v>
      </c>
      <c r="S206" s="949">
        <f t="shared" si="7"/>
        <v>0</v>
      </c>
      <c r="T206" s="909">
        <f>+'Form 2A'!C14</f>
        <v>0</v>
      </c>
      <c r="U206" s="839"/>
    </row>
    <row r="207" spans="1:21">
      <c r="A207" s="813" t="s">
        <v>822</v>
      </c>
      <c r="B207" s="813">
        <v>540000</v>
      </c>
      <c r="C207" s="834">
        <v>540005</v>
      </c>
      <c r="D207" s="834" t="s">
        <v>616</v>
      </c>
      <c r="E207" s="814">
        <v>540010</v>
      </c>
      <c r="G207" s="813" t="s">
        <v>4</v>
      </c>
      <c r="H207" s="815">
        <v>540010</v>
      </c>
      <c r="I207" s="813" t="s">
        <v>4</v>
      </c>
      <c r="J207" s="834" t="str">
        <f t="shared" si="6"/>
        <v>Ok</v>
      </c>
      <c r="L207" s="914">
        <v>540010</v>
      </c>
      <c r="M207" s="813" t="s">
        <v>4</v>
      </c>
      <c r="N207" s="840"/>
      <c r="O207" s="855"/>
      <c r="P207" s="932"/>
      <c r="Q207" s="920"/>
      <c r="R207" s="814" t="s">
        <v>327</v>
      </c>
      <c r="S207" s="949">
        <f t="shared" si="7"/>
        <v>0</v>
      </c>
      <c r="T207" s="909">
        <f>+'Form 2A'!C16</f>
        <v>0</v>
      </c>
      <c r="U207" s="839"/>
    </row>
    <row r="208" spans="1:21">
      <c r="A208" s="813" t="s">
        <v>325</v>
      </c>
      <c r="B208" s="813" t="s">
        <v>289</v>
      </c>
      <c r="C208" s="834">
        <v>540005</v>
      </c>
      <c r="D208" s="834" t="s">
        <v>616</v>
      </c>
      <c r="E208" s="814" t="s">
        <v>523</v>
      </c>
      <c r="G208" s="813" t="s">
        <v>665</v>
      </c>
      <c r="H208" s="815" t="s">
        <v>523</v>
      </c>
      <c r="I208" s="813" t="s">
        <v>665</v>
      </c>
      <c r="J208" s="834" t="str">
        <f t="shared" si="6"/>
        <v>Ok</v>
      </c>
      <c r="L208" s="816" t="s">
        <v>1082</v>
      </c>
      <c r="M208" s="813" t="s">
        <v>1122</v>
      </c>
      <c r="N208" s="840"/>
      <c r="O208" s="813">
        <f>+'Form 2A'!A57</f>
        <v>0</v>
      </c>
      <c r="P208" s="950" t="e">
        <f>VLOOKUP($O208,ICP!$A:$B,2,FALSE)</f>
        <v>#N/A</v>
      </c>
      <c r="R208" s="814" t="s">
        <v>329</v>
      </c>
      <c r="S208" s="949">
        <f t="shared" si="7"/>
        <v>0</v>
      </c>
      <c r="T208" s="909">
        <f>+'Form 2A'!D57</f>
        <v>0</v>
      </c>
      <c r="U208" s="839"/>
    </row>
    <row r="209" spans="1:21">
      <c r="A209" s="813" t="s">
        <v>325</v>
      </c>
      <c r="B209" s="813" t="s">
        <v>289</v>
      </c>
      <c r="C209" s="834">
        <v>540005</v>
      </c>
      <c r="D209" s="834" t="s">
        <v>616</v>
      </c>
      <c r="E209" s="814" t="s">
        <v>523</v>
      </c>
      <c r="G209" s="813" t="s">
        <v>665</v>
      </c>
      <c r="H209" s="815" t="s">
        <v>523</v>
      </c>
      <c r="I209" s="813" t="s">
        <v>665</v>
      </c>
      <c r="J209" s="834" t="str">
        <f t="shared" si="6"/>
        <v>Ok</v>
      </c>
      <c r="L209" s="816" t="s">
        <v>1082</v>
      </c>
      <c r="M209" s="813" t="s">
        <v>1122</v>
      </c>
      <c r="N209" s="840"/>
      <c r="O209" s="813">
        <f>+'Form 2A'!A58</f>
        <v>0</v>
      </c>
      <c r="P209" s="950" t="e">
        <f>VLOOKUP($O209,ICP!$A:$B,2,FALSE)</f>
        <v>#N/A</v>
      </c>
      <c r="R209" s="814" t="s">
        <v>329</v>
      </c>
      <c r="S209" s="949">
        <f t="shared" si="7"/>
        <v>0</v>
      </c>
      <c r="T209" s="909">
        <f>+'Form 2A'!D58</f>
        <v>0</v>
      </c>
      <c r="U209" s="839"/>
    </row>
    <row r="210" spans="1:21">
      <c r="A210" s="813" t="s">
        <v>325</v>
      </c>
      <c r="B210" s="813" t="s">
        <v>289</v>
      </c>
      <c r="C210" s="834">
        <v>540005</v>
      </c>
      <c r="D210" s="834" t="s">
        <v>616</v>
      </c>
      <c r="E210" s="814" t="s">
        <v>523</v>
      </c>
      <c r="G210" s="813" t="s">
        <v>665</v>
      </c>
      <c r="H210" s="815" t="s">
        <v>523</v>
      </c>
      <c r="I210" s="813" t="s">
        <v>665</v>
      </c>
      <c r="J210" s="834" t="str">
        <f t="shared" si="6"/>
        <v>Ok</v>
      </c>
      <c r="L210" s="816" t="s">
        <v>1082</v>
      </c>
      <c r="M210" s="813" t="s">
        <v>1122</v>
      </c>
      <c r="N210" s="840"/>
      <c r="O210" s="813">
        <f>+'Form 2A'!A59</f>
        <v>0</v>
      </c>
      <c r="P210" s="950" t="e">
        <f>VLOOKUP($O210,ICP!$A:$B,2,FALSE)</f>
        <v>#N/A</v>
      </c>
      <c r="R210" s="814" t="s">
        <v>329</v>
      </c>
      <c r="S210" s="949">
        <f t="shared" si="7"/>
        <v>0</v>
      </c>
      <c r="T210" s="909">
        <f>+'Form 2A'!D59</f>
        <v>0</v>
      </c>
      <c r="U210" s="839"/>
    </row>
    <row r="211" spans="1:21">
      <c r="A211" s="813" t="s">
        <v>325</v>
      </c>
      <c r="B211" s="813" t="s">
        <v>289</v>
      </c>
      <c r="C211" s="834">
        <v>540005</v>
      </c>
      <c r="D211" s="834" t="s">
        <v>616</v>
      </c>
      <c r="E211" s="814" t="s">
        <v>523</v>
      </c>
      <c r="G211" s="813" t="s">
        <v>665</v>
      </c>
      <c r="H211" s="815" t="s">
        <v>523</v>
      </c>
      <c r="I211" s="813" t="s">
        <v>665</v>
      </c>
      <c r="J211" s="834" t="str">
        <f t="shared" si="6"/>
        <v>Ok</v>
      </c>
      <c r="L211" s="816" t="s">
        <v>1082</v>
      </c>
      <c r="M211" s="813" t="s">
        <v>1122</v>
      </c>
      <c r="N211" s="840"/>
      <c r="O211" s="813">
        <f>+'Form 2A'!A60</f>
        <v>0</v>
      </c>
      <c r="P211" s="950" t="e">
        <f>VLOOKUP($O211,ICP!$A:$B,2,FALSE)</f>
        <v>#N/A</v>
      </c>
      <c r="R211" s="814" t="s">
        <v>329</v>
      </c>
      <c r="S211" s="949">
        <f t="shared" si="7"/>
        <v>0</v>
      </c>
      <c r="T211" s="909">
        <f>+'Form 2A'!D60</f>
        <v>0</v>
      </c>
      <c r="U211" s="839"/>
    </row>
    <row r="212" spans="1:21">
      <c r="A212" s="813" t="s">
        <v>325</v>
      </c>
      <c r="B212" s="813" t="s">
        <v>289</v>
      </c>
      <c r="C212" s="834">
        <v>540005</v>
      </c>
      <c r="D212" s="834" t="s">
        <v>616</v>
      </c>
      <c r="E212" s="814" t="s">
        <v>523</v>
      </c>
      <c r="G212" s="813" t="s">
        <v>665</v>
      </c>
      <c r="H212" s="815" t="s">
        <v>523</v>
      </c>
      <c r="I212" s="813" t="s">
        <v>665</v>
      </c>
      <c r="J212" s="834" t="str">
        <f t="shared" si="6"/>
        <v>Ok</v>
      </c>
      <c r="L212" s="816" t="s">
        <v>1082</v>
      </c>
      <c r="M212" s="813" t="s">
        <v>1122</v>
      </c>
      <c r="N212" s="840"/>
      <c r="O212" s="813">
        <f>+'Form 2A'!A61</f>
        <v>0</v>
      </c>
      <c r="P212" s="950" t="e">
        <f>VLOOKUP($O212,ICP!$A:$B,2,FALSE)</f>
        <v>#N/A</v>
      </c>
      <c r="R212" s="814" t="s">
        <v>329</v>
      </c>
      <c r="S212" s="949">
        <f t="shared" si="7"/>
        <v>0</v>
      </c>
      <c r="T212" s="909">
        <f>+'Form 2A'!D61</f>
        <v>0</v>
      </c>
      <c r="U212" s="839"/>
    </row>
    <row r="213" spans="1:21">
      <c r="A213" s="813" t="s">
        <v>325</v>
      </c>
      <c r="B213" s="813" t="s">
        <v>289</v>
      </c>
      <c r="C213" s="834">
        <v>540005</v>
      </c>
      <c r="D213" s="834" t="s">
        <v>616</v>
      </c>
      <c r="E213" s="814" t="s">
        <v>523</v>
      </c>
      <c r="G213" s="813" t="s">
        <v>665</v>
      </c>
      <c r="H213" s="815" t="s">
        <v>523</v>
      </c>
      <c r="I213" s="813" t="s">
        <v>665</v>
      </c>
      <c r="J213" s="834" t="str">
        <f t="shared" si="6"/>
        <v>Ok</v>
      </c>
      <c r="L213" s="816" t="s">
        <v>1082</v>
      </c>
      <c r="M213" s="813" t="s">
        <v>1122</v>
      </c>
      <c r="N213" s="840"/>
      <c r="O213" s="813">
        <f>+'Form 2A'!A62</f>
        <v>0</v>
      </c>
      <c r="P213" s="950" t="e">
        <f>VLOOKUP($O213,ICP!$A:$B,2,FALSE)</f>
        <v>#N/A</v>
      </c>
      <c r="R213" s="814" t="s">
        <v>329</v>
      </c>
      <c r="S213" s="949">
        <f t="shared" si="7"/>
        <v>0</v>
      </c>
      <c r="T213" s="909">
        <f>+'Form 2A'!D62</f>
        <v>0</v>
      </c>
      <c r="U213" s="839"/>
    </row>
    <row r="214" spans="1:21">
      <c r="A214" s="813" t="s">
        <v>325</v>
      </c>
      <c r="B214" s="813" t="s">
        <v>289</v>
      </c>
      <c r="C214" s="834">
        <v>540005</v>
      </c>
      <c r="D214" s="834" t="s">
        <v>616</v>
      </c>
      <c r="E214" s="814" t="s">
        <v>523</v>
      </c>
      <c r="G214" s="813" t="s">
        <v>665</v>
      </c>
      <c r="H214" s="815" t="s">
        <v>523</v>
      </c>
      <c r="I214" s="813" t="s">
        <v>665</v>
      </c>
      <c r="J214" s="834" t="str">
        <f t="shared" si="6"/>
        <v>Ok</v>
      </c>
      <c r="L214" s="816" t="s">
        <v>1082</v>
      </c>
      <c r="M214" s="813" t="s">
        <v>1122</v>
      </c>
      <c r="N214" s="840"/>
      <c r="O214" s="813">
        <f>+'Form 2A'!A63</f>
        <v>0</v>
      </c>
      <c r="P214" s="950" t="e">
        <f>VLOOKUP($O214,ICP!$A:$B,2,FALSE)</f>
        <v>#N/A</v>
      </c>
      <c r="R214" s="814" t="s">
        <v>329</v>
      </c>
      <c r="S214" s="949">
        <f t="shared" si="7"/>
        <v>0</v>
      </c>
      <c r="T214" s="909">
        <f>+'Form 2A'!D63</f>
        <v>0</v>
      </c>
    </row>
    <row r="215" spans="1:21">
      <c r="A215" s="813" t="s">
        <v>325</v>
      </c>
      <c r="B215" s="813" t="s">
        <v>289</v>
      </c>
      <c r="C215" s="834">
        <v>540005</v>
      </c>
      <c r="D215" s="834" t="s">
        <v>616</v>
      </c>
      <c r="E215" s="814" t="s">
        <v>523</v>
      </c>
      <c r="G215" s="813" t="s">
        <v>665</v>
      </c>
      <c r="H215" s="815" t="s">
        <v>523</v>
      </c>
      <c r="I215" s="813" t="s">
        <v>665</v>
      </c>
      <c r="J215" s="834" t="str">
        <f t="shared" si="6"/>
        <v>Ok</v>
      </c>
      <c r="L215" s="816" t="s">
        <v>1082</v>
      </c>
      <c r="M215" s="813" t="s">
        <v>1122</v>
      </c>
      <c r="N215" s="840"/>
      <c r="O215" s="813">
        <f>+'Form 2A'!A64</f>
        <v>0</v>
      </c>
      <c r="P215" s="950" t="e">
        <f>VLOOKUP($O215,ICP!$A:$B,2,FALSE)</f>
        <v>#N/A</v>
      </c>
      <c r="R215" s="814" t="s">
        <v>329</v>
      </c>
      <c r="S215" s="949">
        <f t="shared" si="7"/>
        <v>0</v>
      </c>
      <c r="T215" s="909">
        <f>+'Form 2A'!D64</f>
        <v>0</v>
      </c>
    </row>
    <row r="216" spans="1:21">
      <c r="A216" s="813" t="s">
        <v>325</v>
      </c>
      <c r="B216" s="813" t="s">
        <v>289</v>
      </c>
      <c r="C216" s="834">
        <v>540005</v>
      </c>
      <c r="D216" s="834" t="s">
        <v>616</v>
      </c>
      <c r="E216" s="814" t="s">
        <v>523</v>
      </c>
      <c r="G216" s="813" t="s">
        <v>665</v>
      </c>
      <c r="H216" s="815" t="s">
        <v>523</v>
      </c>
      <c r="I216" s="813" t="s">
        <v>665</v>
      </c>
      <c r="J216" s="834" t="str">
        <f t="shared" si="6"/>
        <v>Ok</v>
      </c>
      <c r="L216" s="816" t="s">
        <v>1082</v>
      </c>
      <c r="M216" s="813" t="s">
        <v>1122</v>
      </c>
      <c r="N216" s="840"/>
      <c r="O216" s="813">
        <f>+'Form 2A'!A65</f>
        <v>0</v>
      </c>
      <c r="P216" s="950" t="e">
        <f>VLOOKUP($O216,ICP!$A:$B,2,FALSE)</f>
        <v>#N/A</v>
      </c>
      <c r="R216" s="814" t="s">
        <v>329</v>
      </c>
      <c r="S216" s="949">
        <f t="shared" si="7"/>
        <v>0</v>
      </c>
      <c r="T216" s="909">
        <f>+'Form 2A'!D65</f>
        <v>0</v>
      </c>
    </row>
    <row r="217" spans="1:21">
      <c r="A217" s="813" t="s">
        <v>325</v>
      </c>
      <c r="B217" s="813" t="s">
        <v>289</v>
      </c>
      <c r="C217" s="834">
        <v>540005</v>
      </c>
      <c r="D217" s="834" t="s">
        <v>616</v>
      </c>
      <c r="E217" s="814" t="s">
        <v>523</v>
      </c>
      <c r="G217" s="813" t="s">
        <v>665</v>
      </c>
      <c r="H217" s="815" t="s">
        <v>523</v>
      </c>
      <c r="I217" s="813" t="s">
        <v>665</v>
      </c>
      <c r="J217" s="834" t="str">
        <f t="shared" si="6"/>
        <v>Ok</v>
      </c>
      <c r="L217" s="816" t="s">
        <v>1082</v>
      </c>
      <c r="M217" s="813" t="s">
        <v>1122</v>
      </c>
      <c r="N217" s="840"/>
      <c r="O217" s="813">
        <f>+'Form 2A'!A66</f>
        <v>0</v>
      </c>
      <c r="P217" s="950" t="e">
        <f>VLOOKUP($O217,ICP!$A:$B,2,FALSE)</f>
        <v>#N/A</v>
      </c>
      <c r="R217" s="814" t="s">
        <v>329</v>
      </c>
      <c r="S217" s="949">
        <f t="shared" si="7"/>
        <v>0</v>
      </c>
      <c r="T217" s="909">
        <f>+'Form 2A'!D66</f>
        <v>0</v>
      </c>
    </row>
    <row r="218" spans="1:21">
      <c r="A218" s="813" t="s">
        <v>325</v>
      </c>
      <c r="B218" s="813" t="s">
        <v>289</v>
      </c>
      <c r="C218" s="834">
        <v>540005</v>
      </c>
      <c r="D218" s="834" t="s">
        <v>616</v>
      </c>
      <c r="E218" s="814" t="s">
        <v>523</v>
      </c>
      <c r="G218" s="813" t="s">
        <v>665</v>
      </c>
      <c r="H218" s="815" t="s">
        <v>523</v>
      </c>
      <c r="I218" s="813" t="s">
        <v>665</v>
      </c>
      <c r="J218" s="834" t="str">
        <f t="shared" si="6"/>
        <v>Ok</v>
      </c>
      <c r="L218" s="816" t="s">
        <v>1082</v>
      </c>
      <c r="M218" s="813" t="s">
        <v>1122</v>
      </c>
      <c r="N218" s="840"/>
      <c r="O218" s="813">
        <f>+'Form 2A'!A67</f>
        <v>0</v>
      </c>
      <c r="P218" s="950" t="e">
        <f>VLOOKUP($O218,ICP!$A:$B,2,FALSE)</f>
        <v>#N/A</v>
      </c>
      <c r="R218" s="814" t="s">
        <v>329</v>
      </c>
      <c r="S218" s="949">
        <f t="shared" si="7"/>
        <v>0</v>
      </c>
      <c r="T218" s="909">
        <f>+'Form 2A'!D67</f>
        <v>0</v>
      </c>
    </row>
    <row r="219" spans="1:21">
      <c r="A219" s="813" t="s">
        <v>325</v>
      </c>
      <c r="B219" s="813" t="s">
        <v>289</v>
      </c>
      <c r="C219" s="834">
        <v>540005</v>
      </c>
      <c r="D219" s="834" t="s">
        <v>616</v>
      </c>
      <c r="E219" s="814" t="s">
        <v>523</v>
      </c>
      <c r="G219" s="813" t="s">
        <v>665</v>
      </c>
      <c r="H219" s="815" t="s">
        <v>523</v>
      </c>
      <c r="I219" s="813" t="s">
        <v>665</v>
      </c>
      <c r="J219" s="834" t="str">
        <f t="shared" si="6"/>
        <v>Ok</v>
      </c>
      <c r="L219" s="816" t="s">
        <v>1082</v>
      </c>
      <c r="M219" s="813" t="s">
        <v>1122</v>
      </c>
      <c r="N219" s="840"/>
      <c r="O219" s="813">
        <f>+'Form 2A'!A68</f>
        <v>0</v>
      </c>
      <c r="P219" s="950" t="e">
        <f>VLOOKUP($O219,ICP!$A:$B,2,FALSE)</f>
        <v>#N/A</v>
      </c>
      <c r="R219" s="814" t="s">
        <v>329</v>
      </c>
      <c r="S219" s="949">
        <f t="shared" si="7"/>
        <v>0</v>
      </c>
      <c r="T219" s="909">
        <f>+'Form 2A'!D68</f>
        <v>0</v>
      </c>
    </row>
    <row r="220" spans="1:21">
      <c r="A220" s="813" t="s">
        <v>325</v>
      </c>
      <c r="B220" s="813" t="s">
        <v>289</v>
      </c>
      <c r="C220" s="834">
        <v>540005</v>
      </c>
      <c r="D220" s="834" t="s">
        <v>616</v>
      </c>
      <c r="E220" s="814" t="s">
        <v>523</v>
      </c>
      <c r="G220" s="813" t="s">
        <v>665</v>
      </c>
      <c r="H220" s="815" t="s">
        <v>523</v>
      </c>
      <c r="I220" s="813" t="s">
        <v>665</v>
      </c>
      <c r="J220" s="834" t="str">
        <f t="shared" si="6"/>
        <v>Ok</v>
      </c>
      <c r="L220" s="816" t="s">
        <v>1082</v>
      </c>
      <c r="M220" s="813" t="s">
        <v>1122</v>
      </c>
      <c r="N220" s="840"/>
      <c r="O220" s="813">
        <f>+'Form 2A'!A69</f>
        <v>0</v>
      </c>
      <c r="P220" s="950" t="e">
        <f>VLOOKUP($O220,ICP!$A:$B,2,FALSE)</f>
        <v>#N/A</v>
      </c>
      <c r="R220" s="814" t="s">
        <v>329</v>
      </c>
      <c r="S220" s="949">
        <f t="shared" si="7"/>
        <v>0</v>
      </c>
      <c r="T220" s="909">
        <f>+'Form 2A'!D69</f>
        <v>0</v>
      </c>
    </row>
    <row r="221" spans="1:21">
      <c r="A221" s="813" t="s">
        <v>325</v>
      </c>
      <c r="B221" s="813" t="s">
        <v>289</v>
      </c>
      <c r="C221" s="834">
        <v>540005</v>
      </c>
      <c r="D221" s="834" t="s">
        <v>616</v>
      </c>
      <c r="E221" s="814" t="s">
        <v>523</v>
      </c>
      <c r="G221" s="813" t="s">
        <v>665</v>
      </c>
      <c r="H221" s="815" t="s">
        <v>523</v>
      </c>
      <c r="I221" s="813" t="s">
        <v>665</v>
      </c>
      <c r="J221" s="834" t="str">
        <f t="shared" si="6"/>
        <v>Ok</v>
      </c>
      <c r="L221" s="816" t="s">
        <v>1082</v>
      </c>
      <c r="M221" s="813" t="s">
        <v>1122</v>
      </c>
      <c r="N221" s="840"/>
      <c r="O221" s="813">
        <f>+'Form 2A'!A70</f>
        <v>0</v>
      </c>
      <c r="P221" s="950" t="e">
        <f>VLOOKUP($O221,ICP!$A:$B,2,FALSE)</f>
        <v>#N/A</v>
      </c>
      <c r="R221" s="814" t="s">
        <v>329</v>
      </c>
      <c r="S221" s="949">
        <f t="shared" si="7"/>
        <v>0</v>
      </c>
      <c r="T221" s="909">
        <f>+'Form 2A'!D70</f>
        <v>0</v>
      </c>
    </row>
    <row r="222" spans="1:21">
      <c r="A222" s="813" t="s">
        <v>325</v>
      </c>
      <c r="B222" s="813" t="s">
        <v>289</v>
      </c>
      <c r="C222" s="834">
        <v>540005</v>
      </c>
      <c r="D222" s="834" t="s">
        <v>616</v>
      </c>
      <c r="E222" s="814" t="s">
        <v>523</v>
      </c>
      <c r="G222" s="813" t="s">
        <v>665</v>
      </c>
      <c r="H222" s="815" t="s">
        <v>523</v>
      </c>
      <c r="I222" s="813" t="s">
        <v>665</v>
      </c>
      <c r="J222" s="834" t="str">
        <f t="shared" si="6"/>
        <v>Ok</v>
      </c>
      <c r="L222" s="816" t="s">
        <v>1082</v>
      </c>
      <c r="M222" s="813" t="s">
        <v>1122</v>
      </c>
      <c r="N222" s="840"/>
      <c r="O222" s="813">
        <f>+'Form 2A'!A71</f>
        <v>0</v>
      </c>
      <c r="P222" s="950" t="e">
        <f>VLOOKUP($O222,ICP!$A:$B,2,FALSE)</f>
        <v>#N/A</v>
      </c>
      <c r="R222" s="814" t="s">
        <v>329</v>
      </c>
      <c r="S222" s="949">
        <f t="shared" si="7"/>
        <v>0</v>
      </c>
      <c r="T222" s="909">
        <f>+'Form 2A'!D71</f>
        <v>0</v>
      </c>
    </row>
    <row r="223" spans="1:21">
      <c r="A223" s="813" t="s">
        <v>325</v>
      </c>
      <c r="B223" s="813" t="s">
        <v>289</v>
      </c>
      <c r="C223" s="834">
        <v>540005</v>
      </c>
      <c r="D223" s="834" t="s">
        <v>616</v>
      </c>
      <c r="E223" s="814" t="s">
        <v>523</v>
      </c>
      <c r="G223" s="813" t="s">
        <v>665</v>
      </c>
      <c r="H223" s="815" t="s">
        <v>523</v>
      </c>
      <c r="I223" s="813" t="s">
        <v>665</v>
      </c>
      <c r="J223" s="834" t="str">
        <f t="shared" si="6"/>
        <v>Ok</v>
      </c>
      <c r="L223" s="816" t="s">
        <v>1082</v>
      </c>
      <c r="M223" s="813" t="s">
        <v>1122</v>
      </c>
      <c r="N223" s="840"/>
      <c r="O223" s="813">
        <f>+'Form 2A'!A72</f>
        <v>0</v>
      </c>
      <c r="P223" s="950" t="e">
        <f>VLOOKUP($O223,ICP!$A:$B,2,FALSE)</f>
        <v>#N/A</v>
      </c>
      <c r="R223" s="814" t="s">
        <v>329</v>
      </c>
      <c r="S223" s="949">
        <f t="shared" si="7"/>
        <v>0</v>
      </c>
      <c r="T223" s="909">
        <f>+'Form 2A'!D72</f>
        <v>0</v>
      </c>
    </row>
    <row r="224" spans="1:21">
      <c r="A224" s="813" t="s">
        <v>325</v>
      </c>
      <c r="B224" s="813" t="s">
        <v>289</v>
      </c>
      <c r="C224" s="834">
        <v>540005</v>
      </c>
      <c r="D224" s="834" t="s">
        <v>616</v>
      </c>
      <c r="E224" s="814" t="s">
        <v>523</v>
      </c>
      <c r="G224" s="813" t="s">
        <v>665</v>
      </c>
      <c r="H224" s="815" t="s">
        <v>523</v>
      </c>
      <c r="I224" s="813" t="s">
        <v>665</v>
      </c>
      <c r="J224" s="834" t="str">
        <f t="shared" si="6"/>
        <v>Ok</v>
      </c>
      <c r="L224" s="816" t="s">
        <v>1082</v>
      </c>
      <c r="M224" s="813" t="s">
        <v>1122</v>
      </c>
      <c r="N224" s="840"/>
      <c r="O224" s="813">
        <f>+'Form 2A'!A73</f>
        <v>0</v>
      </c>
      <c r="P224" s="950" t="e">
        <f>VLOOKUP($O224,ICP!$A:$B,2,FALSE)</f>
        <v>#N/A</v>
      </c>
      <c r="R224" s="814" t="s">
        <v>329</v>
      </c>
      <c r="S224" s="949">
        <f t="shared" si="7"/>
        <v>0</v>
      </c>
      <c r="T224" s="909">
        <f>+'Form 2A'!D73</f>
        <v>0</v>
      </c>
    </row>
    <row r="225" spans="1:20">
      <c r="A225" s="813" t="s">
        <v>325</v>
      </c>
      <c r="B225" s="813" t="s">
        <v>289</v>
      </c>
      <c r="C225" s="834">
        <v>540005</v>
      </c>
      <c r="D225" s="834" t="s">
        <v>616</v>
      </c>
      <c r="E225" s="814" t="s">
        <v>523</v>
      </c>
      <c r="G225" s="813" t="s">
        <v>665</v>
      </c>
      <c r="H225" s="815" t="s">
        <v>523</v>
      </c>
      <c r="I225" s="813" t="s">
        <v>665</v>
      </c>
      <c r="J225" s="834" t="str">
        <f t="shared" si="6"/>
        <v>Ok</v>
      </c>
      <c r="L225" s="816" t="s">
        <v>1082</v>
      </c>
      <c r="M225" s="813" t="s">
        <v>1122</v>
      </c>
      <c r="N225" s="840"/>
      <c r="O225" s="813">
        <f>+'Form 2A'!A74</f>
        <v>0</v>
      </c>
      <c r="P225" s="950" t="e">
        <f>VLOOKUP($O225,ICP!$A:$B,2,FALSE)</f>
        <v>#N/A</v>
      </c>
      <c r="R225" s="814" t="s">
        <v>329</v>
      </c>
      <c r="S225" s="949">
        <f t="shared" si="7"/>
        <v>0</v>
      </c>
      <c r="T225" s="909">
        <f>+'Form 2A'!D74</f>
        <v>0</v>
      </c>
    </row>
    <row r="226" spans="1:20">
      <c r="A226" s="813" t="s">
        <v>325</v>
      </c>
      <c r="B226" s="813" t="s">
        <v>289</v>
      </c>
      <c r="C226" s="834">
        <v>540005</v>
      </c>
      <c r="D226" s="834" t="s">
        <v>616</v>
      </c>
      <c r="E226" s="814" t="s">
        <v>523</v>
      </c>
      <c r="G226" s="813" t="s">
        <v>665</v>
      </c>
      <c r="H226" s="815" t="s">
        <v>523</v>
      </c>
      <c r="I226" s="813" t="s">
        <v>665</v>
      </c>
      <c r="J226" s="834" t="str">
        <f t="shared" si="6"/>
        <v>Ok</v>
      </c>
      <c r="L226" s="816" t="s">
        <v>1082</v>
      </c>
      <c r="M226" s="813" t="s">
        <v>1122</v>
      </c>
      <c r="N226" s="840"/>
      <c r="O226" s="813">
        <f>+'Form 2A'!A75</f>
        <v>0</v>
      </c>
      <c r="P226" s="950" t="e">
        <f>VLOOKUP($O226,ICP!$A:$B,2,FALSE)</f>
        <v>#N/A</v>
      </c>
      <c r="R226" s="814" t="s">
        <v>329</v>
      </c>
      <c r="S226" s="949">
        <f t="shared" si="7"/>
        <v>0</v>
      </c>
      <c r="T226" s="909">
        <f>+'Form 2A'!D75</f>
        <v>0</v>
      </c>
    </row>
    <row r="227" spans="1:20">
      <c r="A227" s="813" t="s">
        <v>325</v>
      </c>
      <c r="B227" s="813" t="s">
        <v>289</v>
      </c>
      <c r="C227" s="834">
        <v>540005</v>
      </c>
      <c r="D227" s="834" t="s">
        <v>616</v>
      </c>
      <c r="E227" s="814" t="s">
        <v>523</v>
      </c>
      <c r="G227" s="813" t="s">
        <v>665</v>
      </c>
      <c r="H227" s="815" t="s">
        <v>523</v>
      </c>
      <c r="I227" s="813" t="s">
        <v>665</v>
      </c>
      <c r="J227" s="834" t="str">
        <f t="shared" si="6"/>
        <v>Ok</v>
      </c>
      <c r="L227" s="816" t="s">
        <v>1082</v>
      </c>
      <c r="M227" s="813" t="s">
        <v>1122</v>
      </c>
      <c r="N227" s="840"/>
      <c r="O227" s="813">
        <f>+'Form 2A'!A76</f>
        <v>0</v>
      </c>
      <c r="P227" s="950" t="e">
        <f>VLOOKUP($O227,ICP!$A:$B,2,FALSE)</f>
        <v>#N/A</v>
      </c>
      <c r="R227" s="814" t="s">
        <v>329</v>
      </c>
      <c r="S227" s="949">
        <f t="shared" si="7"/>
        <v>0</v>
      </c>
      <c r="T227" s="909">
        <f>+'Form 2A'!D76</f>
        <v>0</v>
      </c>
    </row>
    <row r="228" spans="1:20">
      <c r="A228" s="834" t="s">
        <v>830</v>
      </c>
      <c r="B228" s="813">
        <v>550000</v>
      </c>
      <c r="C228" s="834">
        <v>550005</v>
      </c>
      <c r="D228" s="834" t="s">
        <v>617</v>
      </c>
      <c r="E228" s="814">
        <v>550010</v>
      </c>
      <c r="G228" s="813" t="s">
        <v>5</v>
      </c>
      <c r="H228" s="815">
        <v>550010</v>
      </c>
      <c r="I228" s="813" t="s">
        <v>5</v>
      </c>
      <c r="J228" s="834" t="str">
        <f t="shared" si="6"/>
        <v>Ok</v>
      </c>
      <c r="L228" s="914">
        <v>550010</v>
      </c>
      <c r="M228" s="813" t="s">
        <v>5</v>
      </c>
      <c r="N228" s="840"/>
      <c r="O228" s="855"/>
      <c r="P228" s="932"/>
      <c r="Q228" s="920"/>
      <c r="R228" s="814" t="s">
        <v>327</v>
      </c>
      <c r="S228" s="949">
        <f t="shared" si="7"/>
        <v>0</v>
      </c>
      <c r="T228" s="909">
        <f>+'Form 2A'!C19</f>
        <v>0</v>
      </c>
    </row>
    <row r="229" spans="1:20">
      <c r="A229" s="834" t="s">
        <v>360</v>
      </c>
      <c r="B229" s="813" t="s">
        <v>290</v>
      </c>
      <c r="C229" s="834">
        <v>550005</v>
      </c>
      <c r="D229" s="834" t="s">
        <v>617</v>
      </c>
      <c r="E229" s="814" t="s">
        <v>524</v>
      </c>
      <c r="G229" s="813" t="s">
        <v>666</v>
      </c>
      <c r="H229" s="815" t="s">
        <v>524</v>
      </c>
      <c r="I229" s="813" t="s">
        <v>666</v>
      </c>
      <c r="J229" s="834" t="str">
        <f t="shared" si="6"/>
        <v>Ok</v>
      </c>
      <c r="L229" s="816" t="s">
        <v>1083</v>
      </c>
      <c r="M229" s="813" t="s">
        <v>1123</v>
      </c>
      <c r="N229" s="840"/>
      <c r="O229" s="813">
        <f>+'Form 2A'!A57</f>
        <v>0</v>
      </c>
      <c r="P229" s="950" t="e">
        <f>VLOOKUP($O229,ICP!$A:$B,2,FALSE)</f>
        <v>#N/A</v>
      </c>
      <c r="R229" s="814" t="s">
        <v>331</v>
      </c>
      <c r="S229" s="949">
        <f t="shared" si="7"/>
        <v>0</v>
      </c>
      <c r="T229" s="909">
        <f>+'Form 2A'!G57</f>
        <v>0</v>
      </c>
    </row>
    <row r="230" spans="1:20">
      <c r="A230" s="834" t="s">
        <v>360</v>
      </c>
      <c r="B230" s="813" t="s">
        <v>290</v>
      </c>
      <c r="C230" s="834">
        <v>550005</v>
      </c>
      <c r="D230" s="834" t="s">
        <v>617</v>
      </c>
      <c r="E230" s="814" t="s">
        <v>524</v>
      </c>
      <c r="G230" s="813" t="s">
        <v>666</v>
      </c>
      <c r="H230" s="815" t="s">
        <v>524</v>
      </c>
      <c r="I230" s="813" t="s">
        <v>666</v>
      </c>
      <c r="J230" s="834" t="str">
        <f t="shared" si="6"/>
        <v>Ok</v>
      </c>
      <c r="L230" s="816" t="s">
        <v>1083</v>
      </c>
      <c r="M230" s="813" t="s">
        <v>1123</v>
      </c>
      <c r="N230" s="840"/>
      <c r="O230" s="813">
        <f>+'Form 2A'!A58</f>
        <v>0</v>
      </c>
      <c r="P230" s="950" t="e">
        <f>VLOOKUP($O230,ICP!$A:$B,2,FALSE)</f>
        <v>#N/A</v>
      </c>
      <c r="R230" s="814" t="s">
        <v>331</v>
      </c>
      <c r="S230" s="949">
        <f t="shared" si="7"/>
        <v>0</v>
      </c>
      <c r="T230" s="909">
        <f>+'Form 2A'!G58</f>
        <v>0</v>
      </c>
    </row>
    <row r="231" spans="1:20">
      <c r="A231" s="834" t="s">
        <v>360</v>
      </c>
      <c r="B231" s="813" t="s">
        <v>290</v>
      </c>
      <c r="C231" s="834">
        <v>550005</v>
      </c>
      <c r="D231" s="834" t="s">
        <v>617</v>
      </c>
      <c r="E231" s="814" t="s">
        <v>524</v>
      </c>
      <c r="G231" s="813" t="s">
        <v>666</v>
      </c>
      <c r="H231" s="815" t="s">
        <v>524</v>
      </c>
      <c r="I231" s="813" t="s">
        <v>666</v>
      </c>
      <c r="J231" s="834" t="str">
        <f t="shared" si="6"/>
        <v>Ok</v>
      </c>
      <c r="L231" s="816" t="s">
        <v>1083</v>
      </c>
      <c r="M231" s="813" t="s">
        <v>1123</v>
      </c>
      <c r="N231" s="840"/>
      <c r="O231" s="813">
        <f>+'Form 2A'!A59</f>
        <v>0</v>
      </c>
      <c r="P231" s="950" t="e">
        <f>VLOOKUP($O231,ICP!$A:$B,2,FALSE)</f>
        <v>#N/A</v>
      </c>
      <c r="R231" s="814" t="s">
        <v>331</v>
      </c>
      <c r="S231" s="949">
        <f t="shared" si="7"/>
        <v>0</v>
      </c>
      <c r="T231" s="909">
        <f>+'Form 2A'!G59</f>
        <v>0</v>
      </c>
    </row>
    <row r="232" spans="1:20">
      <c r="A232" s="834" t="s">
        <v>360</v>
      </c>
      <c r="B232" s="813" t="s">
        <v>290</v>
      </c>
      <c r="C232" s="834">
        <v>550005</v>
      </c>
      <c r="D232" s="834" t="s">
        <v>617</v>
      </c>
      <c r="E232" s="814" t="s">
        <v>524</v>
      </c>
      <c r="G232" s="813" t="s">
        <v>666</v>
      </c>
      <c r="H232" s="815" t="s">
        <v>524</v>
      </c>
      <c r="I232" s="813" t="s">
        <v>666</v>
      </c>
      <c r="J232" s="834" t="str">
        <f t="shared" si="6"/>
        <v>Ok</v>
      </c>
      <c r="L232" s="816" t="s">
        <v>1083</v>
      </c>
      <c r="M232" s="813" t="s">
        <v>1123</v>
      </c>
      <c r="N232" s="840"/>
      <c r="O232" s="813">
        <f>+'Form 2A'!A60</f>
        <v>0</v>
      </c>
      <c r="P232" s="950" t="e">
        <f>VLOOKUP($O232,ICP!$A:$B,2,FALSE)</f>
        <v>#N/A</v>
      </c>
      <c r="R232" s="814" t="s">
        <v>331</v>
      </c>
      <c r="S232" s="949">
        <f t="shared" si="7"/>
        <v>0</v>
      </c>
      <c r="T232" s="909">
        <f>+'Form 2A'!G60</f>
        <v>0</v>
      </c>
    </row>
    <row r="233" spans="1:20">
      <c r="A233" s="834" t="s">
        <v>360</v>
      </c>
      <c r="B233" s="813" t="s">
        <v>290</v>
      </c>
      <c r="C233" s="834">
        <v>550005</v>
      </c>
      <c r="D233" s="834" t="s">
        <v>617</v>
      </c>
      <c r="E233" s="814" t="s">
        <v>524</v>
      </c>
      <c r="G233" s="813" t="s">
        <v>666</v>
      </c>
      <c r="H233" s="815" t="s">
        <v>524</v>
      </c>
      <c r="I233" s="813" t="s">
        <v>666</v>
      </c>
      <c r="J233" s="834" t="str">
        <f t="shared" si="6"/>
        <v>Ok</v>
      </c>
      <c r="L233" s="816" t="s">
        <v>1083</v>
      </c>
      <c r="M233" s="813" t="s">
        <v>1123</v>
      </c>
      <c r="N233" s="840"/>
      <c r="O233" s="813">
        <f>+'Form 2A'!A61</f>
        <v>0</v>
      </c>
      <c r="P233" s="950" t="e">
        <f>VLOOKUP($O233,ICP!$A:$B,2,FALSE)</f>
        <v>#N/A</v>
      </c>
      <c r="R233" s="814" t="s">
        <v>331</v>
      </c>
      <c r="S233" s="949">
        <f t="shared" si="7"/>
        <v>0</v>
      </c>
      <c r="T233" s="909">
        <f>+'Form 2A'!G61</f>
        <v>0</v>
      </c>
    </row>
    <row r="234" spans="1:20">
      <c r="A234" s="834" t="s">
        <v>360</v>
      </c>
      <c r="B234" s="813" t="s">
        <v>290</v>
      </c>
      <c r="C234" s="834">
        <v>550005</v>
      </c>
      <c r="D234" s="834" t="s">
        <v>617</v>
      </c>
      <c r="E234" s="814" t="s">
        <v>524</v>
      </c>
      <c r="G234" s="813" t="s">
        <v>666</v>
      </c>
      <c r="H234" s="815" t="s">
        <v>524</v>
      </c>
      <c r="I234" s="813" t="s">
        <v>666</v>
      </c>
      <c r="J234" s="834" t="str">
        <f t="shared" si="6"/>
        <v>Ok</v>
      </c>
      <c r="L234" s="816" t="s">
        <v>1083</v>
      </c>
      <c r="M234" s="813" t="s">
        <v>1123</v>
      </c>
      <c r="N234" s="840"/>
      <c r="O234" s="813">
        <f>+'Form 2A'!A62</f>
        <v>0</v>
      </c>
      <c r="P234" s="950" t="e">
        <f>VLOOKUP($O234,ICP!$A:$B,2,FALSE)</f>
        <v>#N/A</v>
      </c>
      <c r="R234" s="814" t="s">
        <v>331</v>
      </c>
      <c r="S234" s="949">
        <f t="shared" si="7"/>
        <v>0</v>
      </c>
      <c r="T234" s="909">
        <f>+'Form 2A'!G62</f>
        <v>0</v>
      </c>
    </row>
    <row r="235" spans="1:20">
      <c r="A235" s="834" t="s">
        <v>360</v>
      </c>
      <c r="B235" s="813" t="s">
        <v>290</v>
      </c>
      <c r="C235" s="834">
        <v>550005</v>
      </c>
      <c r="D235" s="834" t="s">
        <v>617</v>
      </c>
      <c r="E235" s="814" t="s">
        <v>524</v>
      </c>
      <c r="G235" s="813" t="s">
        <v>666</v>
      </c>
      <c r="H235" s="815" t="s">
        <v>524</v>
      </c>
      <c r="I235" s="813" t="s">
        <v>666</v>
      </c>
      <c r="J235" s="834" t="str">
        <f t="shared" si="6"/>
        <v>Ok</v>
      </c>
      <c r="L235" s="816" t="s">
        <v>1083</v>
      </c>
      <c r="M235" s="813" t="s">
        <v>1123</v>
      </c>
      <c r="N235" s="840"/>
      <c r="O235" s="813">
        <f>+'Form 2A'!A63</f>
        <v>0</v>
      </c>
      <c r="P235" s="950" t="e">
        <f>VLOOKUP($O235,ICP!$A:$B,2,FALSE)</f>
        <v>#N/A</v>
      </c>
      <c r="R235" s="814" t="s">
        <v>331</v>
      </c>
      <c r="S235" s="949">
        <f t="shared" si="7"/>
        <v>0</v>
      </c>
      <c r="T235" s="909">
        <f>+'Form 2A'!G63</f>
        <v>0</v>
      </c>
    </row>
    <row r="236" spans="1:20">
      <c r="A236" s="834" t="s">
        <v>360</v>
      </c>
      <c r="B236" s="813" t="s">
        <v>290</v>
      </c>
      <c r="C236" s="834">
        <v>550005</v>
      </c>
      <c r="D236" s="834" t="s">
        <v>617</v>
      </c>
      <c r="E236" s="814" t="s">
        <v>524</v>
      </c>
      <c r="G236" s="813" t="s">
        <v>666</v>
      </c>
      <c r="H236" s="815" t="s">
        <v>524</v>
      </c>
      <c r="I236" s="813" t="s">
        <v>666</v>
      </c>
      <c r="J236" s="834" t="str">
        <f t="shared" si="6"/>
        <v>Ok</v>
      </c>
      <c r="L236" s="816" t="s">
        <v>1083</v>
      </c>
      <c r="M236" s="813" t="s">
        <v>1123</v>
      </c>
      <c r="N236" s="840"/>
      <c r="O236" s="813">
        <f>+'Form 2A'!A64</f>
        <v>0</v>
      </c>
      <c r="P236" s="950" t="e">
        <f>VLOOKUP($O236,ICP!$A:$B,2,FALSE)</f>
        <v>#N/A</v>
      </c>
      <c r="R236" s="814" t="s">
        <v>331</v>
      </c>
      <c r="S236" s="949">
        <f t="shared" si="7"/>
        <v>0</v>
      </c>
      <c r="T236" s="909">
        <f>+'Form 2A'!G64</f>
        <v>0</v>
      </c>
    </row>
    <row r="237" spans="1:20">
      <c r="A237" s="834" t="s">
        <v>360</v>
      </c>
      <c r="B237" s="813" t="s">
        <v>290</v>
      </c>
      <c r="C237" s="834">
        <v>550005</v>
      </c>
      <c r="D237" s="834" t="s">
        <v>617</v>
      </c>
      <c r="E237" s="814" t="s">
        <v>524</v>
      </c>
      <c r="G237" s="813" t="s">
        <v>666</v>
      </c>
      <c r="H237" s="815" t="s">
        <v>524</v>
      </c>
      <c r="I237" s="813" t="s">
        <v>666</v>
      </c>
      <c r="J237" s="834" t="str">
        <f t="shared" si="6"/>
        <v>Ok</v>
      </c>
      <c r="L237" s="816" t="s">
        <v>1083</v>
      </c>
      <c r="M237" s="813" t="s">
        <v>1123</v>
      </c>
      <c r="N237" s="840"/>
      <c r="O237" s="813">
        <f>+'Form 2A'!A65</f>
        <v>0</v>
      </c>
      <c r="P237" s="950" t="e">
        <f>VLOOKUP($O237,ICP!$A:$B,2,FALSE)</f>
        <v>#N/A</v>
      </c>
      <c r="R237" s="814" t="s">
        <v>331</v>
      </c>
      <c r="S237" s="949">
        <f t="shared" si="7"/>
        <v>0</v>
      </c>
      <c r="T237" s="909">
        <f>+'Form 2A'!G65</f>
        <v>0</v>
      </c>
    </row>
    <row r="238" spans="1:20">
      <c r="A238" s="834" t="s">
        <v>360</v>
      </c>
      <c r="B238" s="813" t="s">
        <v>290</v>
      </c>
      <c r="C238" s="834">
        <v>550005</v>
      </c>
      <c r="D238" s="834" t="s">
        <v>617</v>
      </c>
      <c r="E238" s="814" t="s">
        <v>524</v>
      </c>
      <c r="G238" s="813" t="s">
        <v>666</v>
      </c>
      <c r="H238" s="815" t="s">
        <v>524</v>
      </c>
      <c r="I238" s="813" t="s">
        <v>666</v>
      </c>
      <c r="J238" s="834" t="str">
        <f t="shared" si="6"/>
        <v>Ok</v>
      </c>
      <c r="L238" s="816" t="s">
        <v>1083</v>
      </c>
      <c r="M238" s="813" t="s">
        <v>1123</v>
      </c>
      <c r="N238" s="840"/>
      <c r="O238" s="813">
        <f>+'Form 2A'!A66</f>
        <v>0</v>
      </c>
      <c r="P238" s="950" t="e">
        <f>VLOOKUP($O238,ICP!$A:$B,2,FALSE)</f>
        <v>#N/A</v>
      </c>
      <c r="R238" s="814" t="s">
        <v>331</v>
      </c>
      <c r="S238" s="949">
        <f t="shared" si="7"/>
        <v>0</v>
      </c>
      <c r="T238" s="909">
        <f>+'Form 2A'!G66</f>
        <v>0</v>
      </c>
    </row>
    <row r="239" spans="1:20">
      <c r="A239" s="834" t="s">
        <v>360</v>
      </c>
      <c r="B239" s="813" t="s">
        <v>290</v>
      </c>
      <c r="C239" s="834">
        <v>550005</v>
      </c>
      <c r="D239" s="834" t="s">
        <v>617</v>
      </c>
      <c r="E239" s="814" t="s">
        <v>524</v>
      </c>
      <c r="G239" s="813" t="s">
        <v>666</v>
      </c>
      <c r="H239" s="815" t="s">
        <v>524</v>
      </c>
      <c r="I239" s="813" t="s">
        <v>666</v>
      </c>
      <c r="J239" s="834" t="str">
        <f t="shared" si="6"/>
        <v>Ok</v>
      </c>
      <c r="L239" s="816" t="s">
        <v>1083</v>
      </c>
      <c r="M239" s="813" t="s">
        <v>1123</v>
      </c>
      <c r="N239" s="840"/>
      <c r="O239" s="813">
        <f>+'Form 2A'!A67</f>
        <v>0</v>
      </c>
      <c r="P239" s="950" t="e">
        <f>VLOOKUP($O239,ICP!$A:$B,2,FALSE)</f>
        <v>#N/A</v>
      </c>
      <c r="R239" s="814" t="s">
        <v>331</v>
      </c>
      <c r="S239" s="949">
        <f t="shared" si="7"/>
        <v>0</v>
      </c>
      <c r="T239" s="909">
        <f>+'Form 2A'!G67</f>
        <v>0</v>
      </c>
    </row>
    <row r="240" spans="1:20">
      <c r="A240" s="834" t="s">
        <v>360</v>
      </c>
      <c r="B240" s="813" t="s">
        <v>290</v>
      </c>
      <c r="C240" s="834">
        <v>550005</v>
      </c>
      <c r="D240" s="834" t="s">
        <v>617</v>
      </c>
      <c r="E240" s="814" t="s">
        <v>524</v>
      </c>
      <c r="G240" s="813" t="s">
        <v>666</v>
      </c>
      <c r="H240" s="815" t="s">
        <v>524</v>
      </c>
      <c r="I240" s="813" t="s">
        <v>666</v>
      </c>
      <c r="J240" s="834" t="str">
        <f t="shared" si="6"/>
        <v>Ok</v>
      </c>
      <c r="L240" s="816" t="s">
        <v>1083</v>
      </c>
      <c r="M240" s="813" t="s">
        <v>1123</v>
      </c>
      <c r="N240" s="840"/>
      <c r="O240" s="813">
        <f>+'Form 2A'!A68</f>
        <v>0</v>
      </c>
      <c r="P240" s="950" t="e">
        <f>VLOOKUP($O240,ICP!$A:$B,2,FALSE)</f>
        <v>#N/A</v>
      </c>
      <c r="R240" s="814" t="s">
        <v>331</v>
      </c>
      <c r="S240" s="949">
        <f t="shared" si="7"/>
        <v>0</v>
      </c>
      <c r="T240" s="909">
        <f>+'Form 2A'!G68</f>
        <v>0</v>
      </c>
    </row>
    <row r="241" spans="1:20">
      <c r="A241" s="834" t="s">
        <v>360</v>
      </c>
      <c r="B241" s="813" t="s">
        <v>290</v>
      </c>
      <c r="C241" s="834">
        <v>550005</v>
      </c>
      <c r="D241" s="834" t="s">
        <v>617</v>
      </c>
      <c r="E241" s="814" t="s">
        <v>524</v>
      </c>
      <c r="G241" s="813" t="s">
        <v>666</v>
      </c>
      <c r="H241" s="815" t="s">
        <v>524</v>
      </c>
      <c r="I241" s="813" t="s">
        <v>666</v>
      </c>
      <c r="J241" s="834" t="str">
        <f t="shared" si="6"/>
        <v>Ok</v>
      </c>
      <c r="L241" s="816" t="s">
        <v>1083</v>
      </c>
      <c r="M241" s="813" t="s">
        <v>1123</v>
      </c>
      <c r="N241" s="840"/>
      <c r="O241" s="813">
        <f>+'Form 2A'!A69</f>
        <v>0</v>
      </c>
      <c r="P241" s="950" t="e">
        <f>VLOOKUP($O241,ICP!$A:$B,2,FALSE)</f>
        <v>#N/A</v>
      </c>
      <c r="R241" s="814" t="s">
        <v>331</v>
      </c>
      <c r="S241" s="949">
        <f t="shared" si="7"/>
        <v>0</v>
      </c>
      <c r="T241" s="909">
        <f>+'Form 2A'!G69</f>
        <v>0</v>
      </c>
    </row>
    <row r="242" spans="1:20">
      <c r="A242" s="834" t="s">
        <v>360</v>
      </c>
      <c r="B242" s="813" t="s">
        <v>290</v>
      </c>
      <c r="C242" s="834">
        <v>550005</v>
      </c>
      <c r="D242" s="834" t="s">
        <v>617</v>
      </c>
      <c r="E242" s="814" t="s">
        <v>524</v>
      </c>
      <c r="G242" s="813" t="s">
        <v>666</v>
      </c>
      <c r="H242" s="815" t="s">
        <v>524</v>
      </c>
      <c r="I242" s="813" t="s">
        <v>666</v>
      </c>
      <c r="J242" s="834" t="str">
        <f t="shared" si="6"/>
        <v>Ok</v>
      </c>
      <c r="L242" s="816" t="s">
        <v>1083</v>
      </c>
      <c r="M242" s="813" t="s">
        <v>1123</v>
      </c>
      <c r="N242" s="840"/>
      <c r="O242" s="813">
        <f>+'Form 2A'!A70</f>
        <v>0</v>
      </c>
      <c r="P242" s="950" t="e">
        <f>VLOOKUP($O242,ICP!$A:$B,2,FALSE)</f>
        <v>#N/A</v>
      </c>
      <c r="R242" s="814" t="s">
        <v>331</v>
      </c>
      <c r="S242" s="949">
        <f t="shared" si="7"/>
        <v>0</v>
      </c>
      <c r="T242" s="909">
        <f>+'Form 2A'!G70</f>
        <v>0</v>
      </c>
    </row>
    <row r="243" spans="1:20">
      <c r="A243" s="834" t="s">
        <v>360</v>
      </c>
      <c r="B243" s="813" t="s">
        <v>290</v>
      </c>
      <c r="C243" s="834">
        <v>550005</v>
      </c>
      <c r="D243" s="834" t="s">
        <v>617</v>
      </c>
      <c r="E243" s="814" t="s">
        <v>524</v>
      </c>
      <c r="G243" s="813" t="s">
        <v>666</v>
      </c>
      <c r="H243" s="815" t="s">
        <v>524</v>
      </c>
      <c r="I243" s="813" t="s">
        <v>666</v>
      </c>
      <c r="J243" s="834" t="str">
        <f t="shared" si="6"/>
        <v>Ok</v>
      </c>
      <c r="L243" s="816" t="s">
        <v>1083</v>
      </c>
      <c r="M243" s="813" t="s">
        <v>1123</v>
      </c>
      <c r="N243" s="840"/>
      <c r="O243" s="813">
        <f>+'Form 2A'!A71</f>
        <v>0</v>
      </c>
      <c r="P243" s="950" t="e">
        <f>VLOOKUP($O243,ICP!$A:$B,2,FALSE)</f>
        <v>#N/A</v>
      </c>
      <c r="R243" s="814" t="s">
        <v>331</v>
      </c>
      <c r="S243" s="949">
        <f t="shared" si="7"/>
        <v>0</v>
      </c>
      <c r="T243" s="909">
        <f>+'Form 2A'!G71</f>
        <v>0</v>
      </c>
    </row>
    <row r="244" spans="1:20">
      <c r="A244" s="834" t="s">
        <v>360</v>
      </c>
      <c r="B244" s="813" t="s">
        <v>290</v>
      </c>
      <c r="C244" s="834">
        <v>550005</v>
      </c>
      <c r="D244" s="834" t="s">
        <v>617</v>
      </c>
      <c r="E244" s="814" t="s">
        <v>524</v>
      </c>
      <c r="G244" s="813" t="s">
        <v>666</v>
      </c>
      <c r="H244" s="815" t="s">
        <v>524</v>
      </c>
      <c r="I244" s="813" t="s">
        <v>666</v>
      </c>
      <c r="J244" s="834" t="str">
        <f t="shared" si="6"/>
        <v>Ok</v>
      </c>
      <c r="L244" s="816" t="s">
        <v>1083</v>
      </c>
      <c r="M244" s="813" t="s">
        <v>1123</v>
      </c>
      <c r="N244" s="840"/>
      <c r="O244" s="813">
        <f>+'Form 2A'!A72</f>
        <v>0</v>
      </c>
      <c r="P244" s="950" t="e">
        <f>VLOOKUP($O244,ICP!$A:$B,2,FALSE)</f>
        <v>#N/A</v>
      </c>
      <c r="R244" s="814" t="s">
        <v>331</v>
      </c>
      <c r="S244" s="949">
        <f t="shared" si="7"/>
        <v>0</v>
      </c>
      <c r="T244" s="909">
        <f>+'Form 2A'!G72</f>
        <v>0</v>
      </c>
    </row>
    <row r="245" spans="1:20">
      <c r="A245" s="834" t="s">
        <v>360</v>
      </c>
      <c r="B245" s="813" t="s">
        <v>290</v>
      </c>
      <c r="C245" s="834">
        <v>550005</v>
      </c>
      <c r="D245" s="834" t="s">
        <v>617</v>
      </c>
      <c r="E245" s="814" t="s">
        <v>524</v>
      </c>
      <c r="G245" s="813" t="s">
        <v>666</v>
      </c>
      <c r="H245" s="815" t="s">
        <v>524</v>
      </c>
      <c r="I245" s="813" t="s">
        <v>666</v>
      </c>
      <c r="J245" s="834" t="str">
        <f t="shared" si="6"/>
        <v>Ok</v>
      </c>
      <c r="L245" s="816" t="s">
        <v>1083</v>
      </c>
      <c r="M245" s="813" t="s">
        <v>1123</v>
      </c>
      <c r="N245" s="840"/>
      <c r="O245" s="813">
        <f>+'Form 2A'!A73</f>
        <v>0</v>
      </c>
      <c r="P245" s="950" t="e">
        <f>VLOOKUP($O245,ICP!$A:$B,2,FALSE)</f>
        <v>#N/A</v>
      </c>
      <c r="R245" s="814" t="s">
        <v>331</v>
      </c>
      <c r="S245" s="949">
        <f t="shared" si="7"/>
        <v>0</v>
      </c>
      <c r="T245" s="909">
        <f>+'Form 2A'!G73</f>
        <v>0</v>
      </c>
    </row>
    <row r="246" spans="1:20">
      <c r="A246" s="834" t="s">
        <v>360</v>
      </c>
      <c r="B246" s="813" t="s">
        <v>290</v>
      </c>
      <c r="C246" s="834">
        <v>550005</v>
      </c>
      <c r="D246" s="834" t="s">
        <v>617</v>
      </c>
      <c r="E246" s="814" t="s">
        <v>524</v>
      </c>
      <c r="G246" s="813" t="s">
        <v>666</v>
      </c>
      <c r="H246" s="815" t="s">
        <v>524</v>
      </c>
      <c r="I246" s="813" t="s">
        <v>666</v>
      </c>
      <c r="J246" s="834" t="str">
        <f t="shared" si="6"/>
        <v>Ok</v>
      </c>
      <c r="L246" s="816" t="s">
        <v>1083</v>
      </c>
      <c r="M246" s="813" t="s">
        <v>1123</v>
      </c>
      <c r="N246" s="840"/>
      <c r="O246" s="813">
        <f>+'Form 2A'!A74</f>
        <v>0</v>
      </c>
      <c r="P246" s="950" t="e">
        <f>VLOOKUP($O246,ICP!$A:$B,2,FALSE)</f>
        <v>#N/A</v>
      </c>
      <c r="R246" s="814" t="s">
        <v>331</v>
      </c>
      <c r="S246" s="949">
        <f t="shared" si="7"/>
        <v>0</v>
      </c>
      <c r="T246" s="909">
        <f>+'Form 2A'!G74</f>
        <v>0</v>
      </c>
    </row>
    <row r="247" spans="1:20">
      <c r="A247" s="834" t="s">
        <v>360</v>
      </c>
      <c r="B247" s="813" t="s">
        <v>290</v>
      </c>
      <c r="C247" s="834">
        <v>550005</v>
      </c>
      <c r="D247" s="834" t="s">
        <v>617</v>
      </c>
      <c r="E247" s="814" t="s">
        <v>524</v>
      </c>
      <c r="G247" s="813" t="s">
        <v>666</v>
      </c>
      <c r="H247" s="815" t="s">
        <v>524</v>
      </c>
      <c r="I247" s="813" t="s">
        <v>666</v>
      </c>
      <c r="J247" s="834" t="str">
        <f t="shared" si="6"/>
        <v>Ok</v>
      </c>
      <c r="L247" s="816" t="s">
        <v>1083</v>
      </c>
      <c r="M247" s="813" t="s">
        <v>1123</v>
      </c>
      <c r="N247" s="840"/>
      <c r="O247" s="813">
        <f>+'Form 2A'!A75</f>
        <v>0</v>
      </c>
      <c r="P247" s="950" t="e">
        <f>VLOOKUP($O247,ICP!$A:$B,2,FALSE)</f>
        <v>#N/A</v>
      </c>
      <c r="R247" s="814" t="s">
        <v>331</v>
      </c>
      <c r="S247" s="949">
        <f t="shared" si="7"/>
        <v>0</v>
      </c>
      <c r="T247" s="909">
        <f>+'Form 2A'!G75</f>
        <v>0</v>
      </c>
    </row>
    <row r="248" spans="1:20">
      <c r="A248" s="834" t="s">
        <v>360</v>
      </c>
      <c r="B248" s="813" t="s">
        <v>290</v>
      </c>
      <c r="C248" s="834">
        <v>550005</v>
      </c>
      <c r="D248" s="834" t="s">
        <v>617</v>
      </c>
      <c r="E248" s="814" t="s">
        <v>524</v>
      </c>
      <c r="G248" s="813" t="s">
        <v>666</v>
      </c>
      <c r="H248" s="815" t="s">
        <v>524</v>
      </c>
      <c r="I248" s="813" t="s">
        <v>666</v>
      </c>
      <c r="J248" s="834" t="str">
        <f t="shared" si="6"/>
        <v>Ok</v>
      </c>
      <c r="L248" s="816" t="s">
        <v>1083</v>
      </c>
      <c r="M248" s="813" t="s">
        <v>1123</v>
      </c>
      <c r="N248" s="840"/>
      <c r="O248" s="813">
        <f>+'Form 2A'!A76</f>
        <v>0</v>
      </c>
      <c r="P248" s="950" t="e">
        <f>VLOOKUP($O248,ICP!$A:$B,2,FALSE)</f>
        <v>#N/A</v>
      </c>
      <c r="R248" s="814" t="s">
        <v>331</v>
      </c>
      <c r="S248" s="949">
        <f t="shared" si="7"/>
        <v>0</v>
      </c>
      <c r="T248" s="909">
        <f>+'Form 2A'!G76</f>
        <v>0</v>
      </c>
    </row>
    <row r="249" spans="1:20">
      <c r="A249" s="813" t="s">
        <v>81</v>
      </c>
      <c r="B249" s="813">
        <v>584510</v>
      </c>
      <c r="C249" s="834">
        <v>584005</v>
      </c>
      <c r="D249" s="834" t="s">
        <v>620</v>
      </c>
      <c r="E249" s="814">
        <v>580010</v>
      </c>
      <c r="G249" s="813" t="s">
        <v>667</v>
      </c>
      <c r="H249" s="815">
        <v>580010</v>
      </c>
      <c r="I249" s="816" t="s">
        <v>667</v>
      </c>
      <c r="J249" s="834" t="str">
        <f t="shared" si="6"/>
        <v>Ok</v>
      </c>
      <c r="L249" s="914">
        <v>580010</v>
      </c>
      <c r="M249" s="816" t="s">
        <v>667</v>
      </c>
      <c r="N249" s="840"/>
      <c r="O249" s="855"/>
      <c r="P249" s="932"/>
      <c r="Q249" s="920"/>
      <c r="R249" s="814" t="s">
        <v>332</v>
      </c>
      <c r="S249" s="949">
        <f t="shared" si="7"/>
        <v>0</v>
      </c>
      <c r="T249" s="909">
        <f>+'Form 2D'!I19</f>
        <v>0</v>
      </c>
    </row>
    <row r="250" spans="1:20">
      <c r="A250" s="813" t="s">
        <v>831</v>
      </c>
      <c r="B250" s="813">
        <v>570000</v>
      </c>
      <c r="C250" s="834">
        <v>570005</v>
      </c>
      <c r="D250" s="834" t="s">
        <v>791</v>
      </c>
      <c r="E250" s="814">
        <v>570010</v>
      </c>
      <c r="G250" s="813" t="s">
        <v>668</v>
      </c>
      <c r="H250" s="815">
        <v>570010</v>
      </c>
      <c r="I250" s="813" t="s">
        <v>668</v>
      </c>
      <c r="J250" s="834" t="str">
        <f t="shared" si="6"/>
        <v>Ok</v>
      </c>
      <c r="L250" s="914">
        <v>570010</v>
      </c>
      <c r="M250" s="813" t="s">
        <v>1124</v>
      </c>
      <c r="N250" s="840"/>
      <c r="O250" s="855"/>
      <c r="P250" s="932"/>
      <c r="Q250" s="920"/>
      <c r="R250" s="837" t="s">
        <v>327</v>
      </c>
      <c r="S250" s="949">
        <f t="shared" si="7"/>
        <v>0</v>
      </c>
      <c r="T250" s="909">
        <f>+'Form 2A'!C23</f>
        <v>0</v>
      </c>
    </row>
    <row r="251" spans="1:20">
      <c r="A251" s="813" t="s">
        <v>362</v>
      </c>
      <c r="B251" s="813" t="s">
        <v>291</v>
      </c>
      <c r="C251" s="834">
        <v>570005</v>
      </c>
      <c r="D251" s="834" t="s">
        <v>791</v>
      </c>
      <c r="E251" s="814" t="s">
        <v>525</v>
      </c>
      <c r="G251" s="834" t="s">
        <v>669</v>
      </c>
      <c r="H251" s="845" t="s">
        <v>525</v>
      </c>
      <c r="I251" s="834" t="s">
        <v>669</v>
      </c>
      <c r="J251" s="834" t="str">
        <f t="shared" si="6"/>
        <v>Ok</v>
      </c>
      <c r="K251" s="813" t="s">
        <v>811</v>
      </c>
      <c r="L251" s="813" t="s">
        <v>1085</v>
      </c>
      <c r="M251" s="834" t="s">
        <v>1125</v>
      </c>
      <c r="N251" s="847"/>
      <c r="O251" s="813">
        <f>+'Form 2A'!A57</f>
        <v>0</v>
      </c>
      <c r="P251" s="950" t="e">
        <f>VLOOKUP($O251,ICP!$A:$B,2,FALSE)</f>
        <v>#N/A</v>
      </c>
      <c r="R251" s="814" t="s">
        <v>330</v>
      </c>
      <c r="S251" s="949">
        <f t="shared" si="7"/>
        <v>0</v>
      </c>
      <c r="T251" s="909">
        <f>+'Form 2A'!E57</f>
        <v>0</v>
      </c>
    </row>
    <row r="252" spans="1:20">
      <c r="A252" s="813" t="s">
        <v>362</v>
      </c>
      <c r="B252" s="813" t="s">
        <v>291</v>
      </c>
      <c r="C252" s="834">
        <v>570005</v>
      </c>
      <c r="D252" s="834" t="s">
        <v>791</v>
      </c>
      <c r="E252" s="814" t="s">
        <v>525</v>
      </c>
      <c r="G252" s="834" t="s">
        <v>669</v>
      </c>
      <c r="H252" s="845" t="s">
        <v>525</v>
      </c>
      <c r="I252" s="834" t="s">
        <v>669</v>
      </c>
      <c r="J252" s="834" t="str">
        <f t="shared" si="6"/>
        <v>Ok</v>
      </c>
      <c r="K252" s="813" t="s">
        <v>811</v>
      </c>
      <c r="L252" s="813" t="s">
        <v>1085</v>
      </c>
      <c r="M252" s="834" t="s">
        <v>1125</v>
      </c>
      <c r="N252" s="847"/>
      <c r="O252" s="813">
        <f>+'Form 2A'!A58</f>
        <v>0</v>
      </c>
      <c r="P252" s="950" t="e">
        <f>VLOOKUP($O252,ICP!$A:$B,2,FALSE)</f>
        <v>#N/A</v>
      </c>
      <c r="R252" s="814" t="s">
        <v>330</v>
      </c>
      <c r="S252" s="949">
        <f t="shared" si="7"/>
        <v>0</v>
      </c>
      <c r="T252" s="909">
        <f>+'Form 2A'!E58</f>
        <v>0</v>
      </c>
    </row>
    <row r="253" spans="1:20">
      <c r="A253" s="813" t="s">
        <v>362</v>
      </c>
      <c r="B253" s="813" t="s">
        <v>291</v>
      </c>
      <c r="C253" s="834">
        <v>570005</v>
      </c>
      <c r="D253" s="834" t="s">
        <v>791</v>
      </c>
      <c r="E253" s="814" t="s">
        <v>525</v>
      </c>
      <c r="G253" s="834" t="s">
        <v>669</v>
      </c>
      <c r="H253" s="845" t="s">
        <v>525</v>
      </c>
      <c r="I253" s="834" t="s">
        <v>669</v>
      </c>
      <c r="J253" s="834" t="str">
        <f t="shared" si="6"/>
        <v>Ok</v>
      </c>
      <c r="K253" s="813" t="s">
        <v>811</v>
      </c>
      <c r="L253" s="813" t="s">
        <v>1085</v>
      </c>
      <c r="M253" s="834" t="s">
        <v>1125</v>
      </c>
      <c r="N253" s="847"/>
      <c r="O253" s="813">
        <f>+'Form 2A'!A59</f>
        <v>0</v>
      </c>
      <c r="P253" s="950" t="e">
        <f>VLOOKUP($O253,ICP!$A:$B,2,FALSE)</f>
        <v>#N/A</v>
      </c>
      <c r="R253" s="814" t="s">
        <v>330</v>
      </c>
      <c r="S253" s="949">
        <f t="shared" si="7"/>
        <v>0</v>
      </c>
      <c r="T253" s="909">
        <f>+'Form 2A'!E59</f>
        <v>0</v>
      </c>
    </row>
    <row r="254" spans="1:20">
      <c r="A254" s="813" t="s">
        <v>362</v>
      </c>
      <c r="B254" s="813" t="s">
        <v>291</v>
      </c>
      <c r="C254" s="834">
        <v>570005</v>
      </c>
      <c r="D254" s="834" t="s">
        <v>791</v>
      </c>
      <c r="E254" s="814" t="s">
        <v>525</v>
      </c>
      <c r="G254" s="834" t="s">
        <v>669</v>
      </c>
      <c r="H254" s="845" t="s">
        <v>525</v>
      </c>
      <c r="I254" s="834" t="s">
        <v>669</v>
      </c>
      <c r="J254" s="834" t="str">
        <f t="shared" si="6"/>
        <v>Ok</v>
      </c>
      <c r="K254" s="813" t="s">
        <v>811</v>
      </c>
      <c r="L254" s="813" t="s">
        <v>1085</v>
      </c>
      <c r="M254" s="834" t="s">
        <v>1125</v>
      </c>
      <c r="N254" s="847"/>
      <c r="O254" s="813">
        <f>+'Form 2A'!A60</f>
        <v>0</v>
      </c>
      <c r="P254" s="950" t="e">
        <f>VLOOKUP($O254,ICP!$A:$B,2,FALSE)</f>
        <v>#N/A</v>
      </c>
      <c r="R254" s="814" t="s">
        <v>330</v>
      </c>
      <c r="S254" s="949">
        <f t="shared" si="7"/>
        <v>0</v>
      </c>
      <c r="T254" s="909">
        <f>+'Form 2A'!E60</f>
        <v>0</v>
      </c>
    </row>
    <row r="255" spans="1:20">
      <c r="A255" s="813" t="s">
        <v>362</v>
      </c>
      <c r="B255" s="813" t="s">
        <v>291</v>
      </c>
      <c r="C255" s="834">
        <v>570005</v>
      </c>
      <c r="D255" s="834" t="s">
        <v>791</v>
      </c>
      <c r="E255" s="814" t="s">
        <v>525</v>
      </c>
      <c r="G255" s="834" t="s">
        <v>669</v>
      </c>
      <c r="H255" s="845" t="s">
        <v>525</v>
      </c>
      <c r="I255" s="834" t="s">
        <v>669</v>
      </c>
      <c r="J255" s="834" t="str">
        <f t="shared" si="6"/>
        <v>Ok</v>
      </c>
      <c r="K255" s="813" t="s">
        <v>811</v>
      </c>
      <c r="L255" s="813" t="s">
        <v>1085</v>
      </c>
      <c r="M255" s="834" t="s">
        <v>1125</v>
      </c>
      <c r="N255" s="847"/>
      <c r="O255" s="813">
        <f>+'Form 2A'!A61</f>
        <v>0</v>
      </c>
      <c r="P255" s="950" t="e">
        <f>VLOOKUP($O255,ICP!$A:$B,2,FALSE)</f>
        <v>#N/A</v>
      </c>
      <c r="R255" s="814" t="s">
        <v>330</v>
      </c>
      <c r="S255" s="949">
        <f t="shared" si="7"/>
        <v>0</v>
      </c>
      <c r="T255" s="909">
        <f>+'Form 2A'!E61</f>
        <v>0</v>
      </c>
    </row>
    <row r="256" spans="1:20">
      <c r="A256" s="813" t="s">
        <v>362</v>
      </c>
      <c r="B256" s="813" t="s">
        <v>291</v>
      </c>
      <c r="C256" s="834">
        <v>570005</v>
      </c>
      <c r="D256" s="834" t="s">
        <v>791</v>
      </c>
      <c r="E256" s="814" t="s">
        <v>525</v>
      </c>
      <c r="G256" s="834" t="s">
        <v>669</v>
      </c>
      <c r="H256" s="845" t="s">
        <v>525</v>
      </c>
      <c r="I256" s="834" t="s">
        <v>669</v>
      </c>
      <c r="J256" s="834" t="str">
        <f t="shared" si="6"/>
        <v>Ok</v>
      </c>
      <c r="K256" s="813" t="s">
        <v>811</v>
      </c>
      <c r="L256" s="813" t="s">
        <v>1085</v>
      </c>
      <c r="M256" s="834" t="s">
        <v>1125</v>
      </c>
      <c r="N256" s="847"/>
      <c r="O256" s="813">
        <f>+'Form 2A'!A62</f>
        <v>0</v>
      </c>
      <c r="P256" s="950" t="e">
        <f>VLOOKUP($O256,ICP!$A:$B,2,FALSE)</f>
        <v>#N/A</v>
      </c>
      <c r="R256" s="814" t="s">
        <v>330</v>
      </c>
      <c r="S256" s="949">
        <f t="shared" si="7"/>
        <v>0</v>
      </c>
      <c r="T256" s="909">
        <f>+'Form 2A'!E62</f>
        <v>0</v>
      </c>
    </row>
    <row r="257" spans="1:20">
      <c r="A257" s="813" t="s">
        <v>362</v>
      </c>
      <c r="B257" s="813" t="s">
        <v>291</v>
      </c>
      <c r="C257" s="834">
        <v>570005</v>
      </c>
      <c r="D257" s="834" t="s">
        <v>791</v>
      </c>
      <c r="E257" s="814" t="s">
        <v>525</v>
      </c>
      <c r="G257" s="834" t="s">
        <v>669</v>
      </c>
      <c r="H257" s="845" t="s">
        <v>525</v>
      </c>
      <c r="I257" s="834" t="s">
        <v>669</v>
      </c>
      <c r="J257" s="834" t="str">
        <f t="shared" si="6"/>
        <v>Ok</v>
      </c>
      <c r="K257" s="813" t="s">
        <v>811</v>
      </c>
      <c r="L257" s="813" t="s">
        <v>1085</v>
      </c>
      <c r="M257" s="834" t="s">
        <v>1125</v>
      </c>
      <c r="N257" s="847"/>
      <c r="O257" s="813">
        <f>+'Form 2A'!A63</f>
        <v>0</v>
      </c>
      <c r="P257" s="950" t="e">
        <f>VLOOKUP($O257,ICP!$A:$B,2,FALSE)</f>
        <v>#N/A</v>
      </c>
      <c r="R257" s="814" t="s">
        <v>330</v>
      </c>
      <c r="S257" s="949">
        <f t="shared" si="7"/>
        <v>0</v>
      </c>
      <c r="T257" s="909">
        <f>+'Form 2A'!E63</f>
        <v>0</v>
      </c>
    </row>
    <row r="258" spans="1:20">
      <c r="A258" s="813" t="s">
        <v>362</v>
      </c>
      <c r="B258" s="813" t="s">
        <v>291</v>
      </c>
      <c r="C258" s="834">
        <v>570005</v>
      </c>
      <c r="D258" s="834" t="s">
        <v>791</v>
      </c>
      <c r="E258" s="814" t="s">
        <v>525</v>
      </c>
      <c r="G258" s="834" t="s">
        <v>669</v>
      </c>
      <c r="H258" s="845" t="s">
        <v>525</v>
      </c>
      <c r="I258" s="834" t="s">
        <v>669</v>
      </c>
      <c r="J258" s="834" t="str">
        <f t="shared" si="6"/>
        <v>Ok</v>
      </c>
      <c r="K258" s="813" t="s">
        <v>811</v>
      </c>
      <c r="L258" s="813" t="s">
        <v>1085</v>
      </c>
      <c r="M258" s="834" t="s">
        <v>1125</v>
      </c>
      <c r="N258" s="847"/>
      <c r="O258" s="813">
        <f>+'Form 2A'!A64</f>
        <v>0</v>
      </c>
      <c r="P258" s="950" t="e">
        <f>VLOOKUP($O258,ICP!$A:$B,2,FALSE)</f>
        <v>#N/A</v>
      </c>
      <c r="R258" s="814" t="s">
        <v>330</v>
      </c>
      <c r="S258" s="949">
        <f t="shared" si="7"/>
        <v>0</v>
      </c>
      <c r="T258" s="909">
        <f>+'Form 2A'!E64</f>
        <v>0</v>
      </c>
    </row>
    <row r="259" spans="1:20">
      <c r="A259" s="813" t="s">
        <v>362</v>
      </c>
      <c r="B259" s="813" t="s">
        <v>291</v>
      </c>
      <c r="C259" s="834">
        <v>570005</v>
      </c>
      <c r="D259" s="834" t="s">
        <v>791</v>
      </c>
      <c r="E259" s="814" t="s">
        <v>525</v>
      </c>
      <c r="G259" s="834" t="s">
        <v>669</v>
      </c>
      <c r="H259" s="845" t="s">
        <v>525</v>
      </c>
      <c r="I259" s="834" t="s">
        <v>669</v>
      </c>
      <c r="J259" s="834" t="str">
        <f t="shared" si="6"/>
        <v>Ok</v>
      </c>
      <c r="K259" s="813" t="s">
        <v>811</v>
      </c>
      <c r="L259" s="813" t="s">
        <v>1085</v>
      </c>
      <c r="M259" s="834" t="s">
        <v>1125</v>
      </c>
      <c r="N259" s="847"/>
      <c r="O259" s="813">
        <f>+'Form 2A'!A65</f>
        <v>0</v>
      </c>
      <c r="P259" s="950" t="e">
        <f>VLOOKUP($O259,ICP!$A:$B,2,FALSE)</f>
        <v>#N/A</v>
      </c>
      <c r="R259" s="814" t="s">
        <v>330</v>
      </c>
      <c r="S259" s="949">
        <f t="shared" si="7"/>
        <v>0</v>
      </c>
      <c r="T259" s="909">
        <f>+'Form 2A'!E65</f>
        <v>0</v>
      </c>
    </row>
    <row r="260" spans="1:20">
      <c r="A260" s="813" t="s">
        <v>362</v>
      </c>
      <c r="B260" s="813" t="s">
        <v>291</v>
      </c>
      <c r="C260" s="834">
        <v>570005</v>
      </c>
      <c r="D260" s="834" t="s">
        <v>791</v>
      </c>
      <c r="E260" s="814" t="s">
        <v>525</v>
      </c>
      <c r="G260" s="834" t="s">
        <v>669</v>
      </c>
      <c r="H260" s="845" t="s">
        <v>525</v>
      </c>
      <c r="I260" s="834" t="s">
        <v>669</v>
      </c>
      <c r="J260" s="834" t="str">
        <f t="shared" si="6"/>
        <v>Ok</v>
      </c>
      <c r="K260" s="813" t="s">
        <v>811</v>
      </c>
      <c r="L260" s="813" t="s">
        <v>1085</v>
      </c>
      <c r="M260" s="834" t="s">
        <v>1125</v>
      </c>
      <c r="N260" s="847"/>
      <c r="O260" s="813">
        <f>+'Form 2A'!A66</f>
        <v>0</v>
      </c>
      <c r="P260" s="950" t="e">
        <f>VLOOKUP($O260,ICP!$A:$B,2,FALSE)</f>
        <v>#N/A</v>
      </c>
      <c r="R260" s="814" t="s">
        <v>330</v>
      </c>
      <c r="S260" s="949">
        <f t="shared" si="7"/>
        <v>0</v>
      </c>
      <c r="T260" s="909">
        <f>+'Form 2A'!E66</f>
        <v>0</v>
      </c>
    </row>
    <row r="261" spans="1:20">
      <c r="A261" s="813" t="s">
        <v>362</v>
      </c>
      <c r="B261" s="813" t="s">
        <v>291</v>
      </c>
      <c r="C261" s="834">
        <v>570005</v>
      </c>
      <c r="D261" s="834" t="s">
        <v>791</v>
      </c>
      <c r="E261" s="814" t="s">
        <v>525</v>
      </c>
      <c r="G261" s="834" t="s">
        <v>669</v>
      </c>
      <c r="H261" s="845" t="s">
        <v>525</v>
      </c>
      <c r="I261" s="834" t="s">
        <v>669</v>
      </c>
      <c r="J261" s="834" t="str">
        <f t="shared" si="6"/>
        <v>Ok</v>
      </c>
      <c r="K261" s="813" t="s">
        <v>811</v>
      </c>
      <c r="L261" s="813" t="s">
        <v>1085</v>
      </c>
      <c r="M261" s="834" t="s">
        <v>1125</v>
      </c>
      <c r="N261" s="847"/>
      <c r="O261" s="813">
        <f>+'Form 2A'!A67</f>
        <v>0</v>
      </c>
      <c r="P261" s="950" t="e">
        <f>VLOOKUP($O261,ICP!$A:$B,2,FALSE)</f>
        <v>#N/A</v>
      </c>
      <c r="R261" s="814" t="s">
        <v>330</v>
      </c>
      <c r="S261" s="949">
        <f t="shared" si="7"/>
        <v>0</v>
      </c>
      <c r="T261" s="909">
        <f>+'Form 2A'!E67</f>
        <v>0</v>
      </c>
    </row>
    <row r="262" spans="1:20">
      <c r="A262" s="813" t="s">
        <v>362</v>
      </c>
      <c r="B262" s="813" t="s">
        <v>291</v>
      </c>
      <c r="C262" s="834">
        <v>570005</v>
      </c>
      <c r="D262" s="834" t="s">
        <v>791</v>
      </c>
      <c r="E262" s="814" t="s">
        <v>525</v>
      </c>
      <c r="G262" s="834" t="s">
        <v>669</v>
      </c>
      <c r="H262" s="845" t="s">
        <v>525</v>
      </c>
      <c r="I262" s="834" t="s">
        <v>669</v>
      </c>
      <c r="J262" s="834" t="str">
        <f t="shared" si="6"/>
        <v>Ok</v>
      </c>
      <c r="K262" s="813" t="s">
        <v>811</v>
      </c>
      <c r="L262" s="813" t="s">
        <v>1085</v>
      </c>
      <c r="M262" s="834" t="s">
        <v>1125</v>
      </c>
      <c r="N262" s="847"/>
      <c r="O262" s="813">
        <f>+'Form 2A'!A68</f>
        <v>0</v>
      </c>
      <c r="P262" s="950" t="e">
        <f>VLOOKUP($O262,ICP!$A:$B,2,FALSE)</f>
        <v>#N/A</v>
      </c>
      <c r="R262" s="814" t="s">
        <v>330</v>
      </c>
      <c r="S262" s="949">
        <f t="shared" si="7"/>
        <v>0</v>
      </c>
      <c r="T262" s="909">
        <f>+'Form 2A'!E68</f>
        <v>0</v>
      </c>
    </row>
    <row r="263" spans="1:20">
      <c r="A263" s="813" t="s">
        <v>362</v>
      </c>
      <c r="B263" s="813" t="s">
        <v>291</v>
      </c>
      <c r="C263" s="834">
        <v>570005</v>
      </c>
      <c r="D263" s="834" t="s">
        <v>791</v>
      </c>
      <c r="E263" s="814" t="s">
        <v>525</v>
      </c>
      <c r="G263" s="834" t="s">
        <v>669</v>
      </c>
      <c r="H263" s="845" t="s">
        <v>525</v>
      </c>
      <c r="I263" s="834" t="s">
        <v>669</v>
      </c>
      <c r="J263" s="834" t="str">
        <f t="shared" ref="J263:J305" si="8">IF(E263=H263,"Ok","No Match")</f>
        <v>Ok</v>
      </c>
      <c r="K263" s="813" t="s">
        <v>811</v>
      </c>
      <c r="L263" s="813" t="s">
        <v>1085</v>
      </c>
      <c r="M263" s="834" t="s">
        <v>1125</v>
      </c>
      <c r="N263" s="847"/>
      <c r="O263" s="813">
        <f>+'Form 2A'!A69</f>
        <v>0</v>
      </c>
      <c r="P263" s="950" t="e">
        <f>VLOOKUP($O263,ICP!$A:$B,2,FALSE)</f>
        <v>#N/A</v>
      </c>
      <c r="R263" s="814" t="s">
        <v>330</v>
      </c>
      <c r="S263" s="949">
        <f t="shared" ref="S263:S326" si="9">+T263*$S$1</f>
        <v>0</v>
      </c>
      <c r="T263" s="909">
        <f>+'Form 2A'!E69</f>
        <v>0</v>
      </c>
    </row>
    <row r="264" spans="1:20">
      <c r="A264" s="813" t="s">
        <v>362</v>
      </c>
      <c r="B264" s="813" t="s">
        <v>291</v>
      </c>
      <c r="C264" s="834">
        <v>570005</v>
      </c>
      <c r="D264" s="834" t="s">
        <v>791</v>
      </c>
      <c r="E264" s="814" t="s">
        <v>525</v>
      </c>
      <c r="G264" s="834" t="s">
        <v>669</v>
      </c>
      <c r="H264" s="845" t="s">
        <v>525</v>
      </c>
      <c r="I264" s="834" t="s">
        <v>669</v>
      </c>
      <c r="J264" s="834" t="str">
        <f t="shared" si="8"/>
        <v>Ok</v>
      </c>
      <c r="K264" s="813" t="s">
        <v>811</v>
      </c>
      <c r="L264" s="813" t="s">
        <v>1085</v>
      </c>
      <c r="M264" s="834" t="s">
        <v>1125</v>
      </c>
      <c r="N264" s="847"/>
      <c r="O264" s="813">
        <f>+'Form 2A'!A70</f>
        <v>0</v>
      </c>
      <c r="P264" s="950" t="e">
        <f>VLOOKUP($O264,ICP!$A:$B,2,FALSE)</f>
        <v>#N/A</v>
      </c>
      <c r="R264" s="814" t="s">
        <v>330</v>
      </c>
      <c r="S264" s="949">
        <f t="shared" si="9"/>
        <v>0</v>
      </c>
      <c r="T264" s="909">
        <f>+'Form 2A'!E70</f>
        <v>0</v>
      </c>
    </row>
    <row r="265" spans="1:20">
      <c r="A265" s="813" t="s">
        <v>362</v>
      </c>
      <c r="B265" s="813" t="s">
        <v>291</v>
      </c>
      <c r="C265" s="834">
        <v>570005</v>
      </c>
      <c r="D265" s="834" t="s">
        <v>791</v>
      </c>
      <c r="E265" s="814" t="s">
        <v>525</v>
      </c>
      <c r="G265" s="834" t="s">
        <v>669</v>
      </c>
      <c r="H265" s="845" t="s">
        <v>525</v>
      </c>
      <c r="I265" s="834" t="s">
        <v>669</v>
      </c>
      <c r="J265" s="834" t="str">
        <f t="shared" si="8"/>
        <v>Ok</v>
      </c>
      <c r="K265" s="813" t="s">
        <v>811</v>
      </c>
      <c r="L265" s="813" t="s">
        <v>1085</v>
      </c>
      <c r="M265" s="834" t="s">
        <v>1125</v>
      </c>
      <c r="N265" s="847"/>
      <c r="O265" s="813">
        <f>+'Form 2A'!A71</f>
        <v>0</v>
      </c>
      <c r="P265" s="950" t="e">
        <f>VLOOKUP($O265,ICP!$A:$B,2,FALSE)</f>
        <v>#N/A</v>
      </c>
      <c r="R265" s="814" t="s">
        <v>330</v>
      </c>
      <c r="S265" s="949">
        <f t="shared" si="9"/>
        <v>0</v>
      </c>
      <c r="T265" s="909">
        <f>+'Form 2A'!E71</f>
        <v>0</v>
      </c>
    </row>
    <row r="266" spans="1:20">
      <c r="A266" s="813" t="s">
        <v>362</v>
      </c>
      <c r="B266" s="813" t="s">
        <v>291</v>
      </c>
      <c r="C266" s="834">
        <v>570005</v>
      </c>
      <c r="D266" s="834" t="s">
        <v>791</v>
      </c>
      <c r="E266" s="814" t="s">
        <v>525</v>
      </c>
      <c r="G266" s="834" t="s">
        <v>669</v>
      </c>
      <c r="H266" s="845" t="s">
        <v>525</v>
      </c>
      <c r="I266" s="834" t="s">
        <v>669</v>
      </c>
      <c r="J266" s="834" t="str">
        <f t="shared" si="8"/>
        <v>Ok</v>
      </c>
      <c r="K266" s="813" t="s">
        <v>811</v>
      </c>
      <c r="L266" s="813" t="s">
        <v>1085</v>
      </c>
      <c r="M266" s="834" t="s">
        <v>1125</v>
      </c>
      <c r="N266" s="847"/>
      <c r="O266" s="813">
        <f>+'Form 2A'!A72</f>
        <v>0</v>
      </c>
      <c r="P266" s="950" t="e">
        <f>VLOOKUP($O266,ICP!$A:$B,2,FALSE)</f>
        <v>#N/A</v>
      </c>
      <c r="R266" s="814" t="s">
        <v>330</v>
      </c>
      <c r="S266" s="949">
        <f t="shared" si="9"/>
        <v>0</v>
      </c>
      <c r="T266" s="909">
        <f>+'Form 2A'!E72</f>
        <v>0</v>
      </c>
    </row>
    <row r="267" spans="1:20">
      <c r="A267" s="813" t="s">
        <v>362</v>
      </c>
      <c r="B267" s="813" t="s">
        <v>291</v>
      </c>
      <c r="C267" s="834">
        <v>570005</v>
      </c>
      <c r="D267" s="834" t="s">
        <v>791</v>
      </c>
      <c r="E267" s="814" t="s">
        <v>525</v>
      </c>
      <c r="G267" s="834" t="s">
        <v>669</v>
      </c>
      <c r="H267" s="845" t="s">
        <v>525</v>
      </c>
      <c r="I267" s="834" t="s">
        <v>669</v>
      </c>
      <c r="J267" s="834" t="str">
        <f t="shared" si="8"/>
        <v>Ok</v>
      </c>
      <c r="K267" s="813" t="s">
        <v>811</v>
      </c>
      <c r="L267" s="813" t="s">
        <v>1085</v>
      </c>
      <c r="M267" s="834" t="s">
        <v>1125</v>
      </c>
      <c r="N267" s="847"/>
      <c r="O267" s="813">
        <f>+'Form 2A'!A73</f>
        <v>0</v>
      </c>
      <c r="P267" s="950" t="e">
        <f>VLOOKUP($O267,ICP!$A:$B,2,FALSE)</f>
        <v>#N/A</v>
      </c>
      <c r="R267" s="814" t="s">
        <v>330</v>
      </c>
      <c r="S267" s="949">
        <f t="shared" si="9"/>
        <v>0</v>
      </c>
      <c r="T267" s="909">
        <f>+'Form 2A'!E73</f>
        <v>0</v>
      </c>
    </row>
    <row r="268" spans="1:20">
      <c r="A268" s="813" t="s">
        <v>362</v>
      </c>
      <c r="B268" s="813" t="s">
        <v>291</v>
      </c>
      <c r="C268" s="834">
        <v>570005</v>
      </c>
      <c r="D268" s="834" t="s">
        <v>791</v>
      </c>
      <c r="E268" s="814" t="s">
        <v>525</v>
      </c>
      <c r="G268" s="834" t="s">
        <v>669</v>
      </c>
      <c r="H268" s="845" t="s">
        <v>525</v>
      </c>
      <c r="I268" s="834" t="s">
        <v>669</v>
      </c>
      <c r="J268" s="834" t="str">
        <f t="shared" si="8"/>
        <v>Ok</v>
      </c>
      <c r="K268" s="813" t="s">
        <v>811</v>
      </c>
      <c r="L268" s="813" t="s">
        <v>1085</v>
      </c>
      <c r="M268" s="834" t="s">
        <v>1125</v>
      </c>
      <c r="N268" s="847"/>
      <c r="O268" s="813">
        <f>+'Form 2A'!A74</f>
        <v>0</v>
      </c>
      <c r="P268" s="950" t="e">
        <f>VLOOKUP($O268,ICP!$A:$B,2,FALSE)</f>
        <v>#N/A</v>
      </c>
      <c r="R268" s="814" t="s">
        <v>330</v>
      </c>
      <c r="S268" s="949">
        <f t="shared" si="9"/>
        <v>0</v>
      </c>
      <c r="T268" s="909">
        <f>+'Form 2A'!E74</f>
        <v>0</v>
      </c>
    </row>
    <row r="269" spans="1:20">
      <c r="A269" s="813" t="s">
        <v>362</v>
      </c>
      <c r="B269" s="813" t="s">
        <v>291</v>
      </c>
      <c r="C269" s="834">
        <v>570005</v>
      </c>
      <c r="D269" s="834" t="s">
        <v>791</v>
      </c>
      <c r="E269" s="814" t="s">
        <v>525</v>
      </c>
      <c r="G269" s="834" t="s">
        <v>669</v>
      </c>
      <c r="H269" s="845" t="s">
        <v>525</v>
      </c>
      <c r="I269" s="834" t="s">
        <v>669</v>
      </c>
      <c r="J269" s="834" t="str">
        <f t="shared" si="8"/>
        <v>Ok</v>
      </c>
      <c r="K269" s="813" t="s">
        <v>811</v>
      </c>
      <c r="L269" s="813" t="s">
        <v>1085</v>
      </c>
      <c r="M269" s="834" t="s">
        <v>1125</v>
      </c>
      <c r="N269" s="847"/>
      <c r="O269" s="813">
        <f>+'Form 2A'!A75</f>
        <v>0</v>
      </c>
      <c r="P269" s="950" t="e">
        <f>VLOOKUP($O269,ICP!$A:$B,2,FALSE)</f>
        <v>#N/A</v>
      </c>
      <c r="R269" s="814" t="s">
        <v>330</v>
      </c>
      <c r="S269" s="949">
        <f t="shared" si="9"/>
        <v>0</v>
      </c>
      <c r="T269" s="909">
        <f>+'Form 2A'!E75</f>
        <v>0</v>
      </c>
    </row>
    <row r="270" spans="1:20">
      <c r="A270" s="813" t="s">
        <v>362</v>
      </c>
      <c r="B270" s="813" t="s">
        <v>291</v>
      </c>
      <c r="C270" s="834">
        <v>570005</v>
      </c>
      <c r="D270" s="834" t="s">
        <v>791</v>
      </c>
      <c r="E270" s="814" t="s">
        <v>525</v>
      </c>
      <c r="G270" s="834" t="s">
        <v>669</v>
      </c>
      <c r="H270" s="845" t="s">
        <v>525</v>
      </c>
      <c r="I270" s="834" t="s">
        <v>669</v>
      </c>
      <c r="J270" s="834" t="str">
        <f t="shared" si="8"/>
        <v>Ok</v>
      </c>
      <c r="K270" s="813" t="s">
        <v>811</v>
      </c>
      <c r="L270" s="813" t="s">
        <v>1085</v>
      </c>
      <c r="M270" s="834" t="s">
        <v>1125</v>
      </c>
      <c r="N270" s="847"/>
      <c r="O270" s="813">
        <f>+'Form 2A'!A76</f>
        <v>0</v>
      </c>
      <c r="P270" s="950" t="e">
        <f>VLOOKUP($O270,ICP!$A:$B,2,FALSE)</f>
        <v>#N/A</v>
      </c>
      <c r="R270" s="814" t="s">
        <v>330</v>
      </c>
      <c r="S270" s="949">
        <f t="shared" si="9"/>
        <v>0</v>
      </c>
      <c r="T270" s="909">
        <f>+'Form 2A'!E76</f>
        <v>0</v>
      </c>
    </row>
    <row r="271" spans="1:20">
      <c r="A271" s="813" t="s">
        <v>833</v>
      </c>
      <c r="B271" s="813">
        <v>580210</v>
      </c>
      <c r="C271" s="834">
        <v>580115</v>
      </c>
      <c r="D271" s="834" t="s">
        <v>619</v>
      </c>
      <c r="E271" s="814">
        <v>560010</v>
      </c>
      <c r="G271" s="813" t="s">
        <v>670</v>
      </c>
      <c r="H271" s="815">
        <v>560010</v>
      </c>
      <c r="I271" s="813" t="s">
        <v>670</v>
      </c>
      <c r="J271" s="834" t="str">
        <f t="shared" si="8"/>
        <v>Ok</v>
      </c>
      <c r="L271" s="915">
        <v>560010</v>
      </c>
      <c r="M271" s="813" t="s">
        <v>670</v>
      </c>
      <c r="N271" s="847"/>
      <c r="O271" s="855"/>
      <c r="P271" s="932"/>
      <c r="Q271" s="920"/>
      <c r="R271" s="837" t="s">
        <v>327</v>
      </c>
      <c r="S271" s="949">
        <f t="shared" si="9"/>
        <v>0</v>
      </c>
      <c r="T271" s="909">
        <f>+'Form 2A'!C26</f>
        <v>0</v>
      </c>
    </row>
    <row r="272" spans="1:20">
      <c r="A272" s="813" t="s">
        <v>361</v>
      </c>
      <c r="B272" s="813" t="s">
        <v>292</v>
      </c>
      <c r="C272" s="834">
        <v>580115</v>
      </c>
      <c r="D272" s="834" t="s">
        <v>619</v>
      </c>
      <c r="E272" s="814" t="s">
        <v>526</v>
      </c>
      <c r="G272" s="813" t="s">
        <v>671</v>
      </c>
      <c r="H272" s="815" t="s">
        <v>526</v>
      </c>
      <c r="I272" s="813" t="s">
        <v>671</v>
      </c>
      <c r="J272" s="834" t="str">
        <f t="shared" si="8"/>
        <v>Ok</v>
      </c>
      <c r="L272" s="813" t="s">
        <v>1084</v>
      </c>
      <c r="M272" s="813" t="s">
        <v>1126</v>
      </c>
      <c r="N272" s="847"/>
      <c r="O272" s="813">
        <f>+'Form 2A'!A57</f>
        <v>0</v>
      </c>
      <c r="P272" s="950" t="e">
        <f>VLOOKUP($O272,ICP!$A:$B,2,FALSE)</f>
        <v>#N/A</v>
      </c>
      <c r="R272" s="814" t="s">
        <v>333</v>
      </c>
      <c r="S272" s="949">
        <f t="shared" si="9"/>
        <v>0</v>
      </c>
      <c r="T272" s="909">
        <f>+'Form 2A'!F57</f>
        <v>0</v>
      </c>
    </row>
    <row r="273" spans="1:20">
      <c r="A273" s="813" t="s">
        <v>361</v>
      </c>
      <c r="B273" s="813" t="s">
        <v>292</v>
      </c>
      <c r="C273" s="834">
        <v>580115</v>
      </c>
      <c r="D273" s="834" t="s">
        <v>619</v>
      </c>
      <c r="E273" s="814" t="s">
        <v>526</v>
      </c>
      <c r="G273" s="813" t="s">
        <v>671</v>
      </c>
      <c r="H273" s="815" t="s">
        <v>526</v>
      </c>
      <c r="I273" s="813" t="s">
        <v>671</v>
      </c>
      <c r="J273" s="834" t="str">
        <f t="shared" si="8"/>
        <v>Ok</v>
      </c>
      <c r="L273" s="813" t="s">
        <v>1084</v>
      </c>
      <c r="M273" s="813" t="s">
        <v>1126</v>
      </c>
      <c r="N273" s="847"/>
      <c r="O273" s="813">
        <f>+'Form 2A'!A58</f>
        <v>0</v>
      </c>
      <c r="P273" s="950" t="e">
        <f>VLOOKUP($O273,ICP!$A:$B,2,FALSE)</f>
        <v>#N/A</v>
      </c>
      <c r="R273" s="814" t="s">
        <v>333</v>
      </c>
      <c r="S273" s="949">
        <f t="shared" si="9"/>
        <v>0</v>
      </c>
      <c r="T273" s="909">
        <f>+'Form 2A'!F58</f>
        <v>0</v>
      </c>
    </row>
    <row r="274" spans="1:20">
      <c r="A274" s="813" t="s">
        <v>361</v>
      </c>
      <c r="B274" s="813" t="s">
        <v>292</v>
      </c>
      <c r="C274" s="834">
        <v>580115</v>
      </c>
      <c r="D274" s="834" t="s">
        <v>619</v>
      </c>
      <c r="E274" s="814" t="s">
        <v>526</v>
      </c>
      <c r="G274" s="813" t="s">
        <v>671</v>
      </c>
      <c r="H274" s="815" t="s">
        <v>526</v>
      </c>
      <c r="I274" s="813" t="s">
        <v>671</v>
      </c>
      <c r="J274" s="834" t="str">
        <f t="shared" si="8"/>
        <v>Ok</v>
      </c>
      <c r="L274" s="813" t="s">
        <v>1084</v>
      </c>
      <c r="M274" s="813" t="s">
        <v>1126</v>
      </c>
      <c r="N274" s="847"/>
      <c r="O274" s="813">
        <f>+'Form 2A'!A59</f>
        <v>0</v>
      </c>
      <c r="P274" s="950" t="e">
        <f>VLOOKUP($O274,ICP!$A:$B,2,FALSE)</f>
        <v>#N/A</v>
      </c>
      <c r="R274" s="814" t="s">
        <v>333</v>
      </c>
      <c r="S274" s="949">
        <f t="shared" si="9"/>
        <v>0</v>
      </c>
      <c r="T274" s="909">
        <f>+'Form 2A'!F59</f>
        <v>0</v>
      </c>
    </row>
    <row r="275" spans="1:20">
      <c r="A275" s="813" t="s">
        <v>361</v>
      </c>
      <c r="B275" s="813" t="s">
        <v>292</v>
      </c>
      <c r="C275" s="834">
        <v>580115</v>
      </c>
      <c r="D275" s="834" t="s">
        <v>619</v>
      </c>
      <c r="E275" s="814" t="s">
        <v>526</v>
      </c>
      <c r="G275" s="813" t="s">
        <v>671</v>
      </c>
      <c r="H275" s="815" t="s">
        <v>526</v>
      </c>
      <c r="I275" s="813" t="s">
        <v>671</v>
      </c>
      <c r="J275" s="834" t="str">
        <f t="shared" si="8"/>
        <v>Ok</v>
      </c>
      <c r="L275" s="813" t="s">
        <v>1084</v>
      </c>
      <c r="M275" s="813" t="s">
        <v>1126</v>
      </c>
      <c r="N275" s="847"/>
      <c r="O275" s="813">
        <f>+'Form 2A'!A60</f>
        <v>0</v>
      </c>
      <c r="P275" s="950" t="e">
        <f>VLOOKUP($O275,ICP!$A:$B,2,FALSE)</f>
        <v>#N/A</v>
      </c>
      <c r="R275" s="814" t="s">
        <v>333</v>
      </c>
      <c r="S275" s="949">
        <f t="shared" si="9"/>
        <v>0</v>
      </c>
      <c r="T275" s="909">
        <f>+'Form 2A'!F60</f>
        <v>0</v>
      </c>
    </row>
    <row r="276" spans="1:20">
      <c r="A276" s="813" t="s">
        <v>361</v>
      </c>
      <c r="B276" s="813" t="s">
        <v>292</v>
      </c>
      <c r="C276" s="834">
        <v>580115</v>
      </c>
      <c r="D276" s="834" t="s">
        <v>619</v>
      </c>
      <c r="E276" s="814" t="s">
        <v>526</v>
      </c>
      <c r="G276" s="813" t="s">
        <v>671</v>
      </c>
      <c r="H276" s="815" t="s">
        <v>526</v>
      </c>
      <c r="I276" s="813" t="s">
        <v>671</v>
      </c>
      <c r="J276" s="834" t="str">
        <f t="shared" si="8"/>
        <v>Ok</v>
      </c>
      <c r="L276" s="813" t="s">
        <v>1084</v>
      </c>
      <c r="M276" s="813" t="s">
        <v>1126</v>
      </c>
      <c r="N276" s="847"/>
      <c r="O276" s="813">
        <f>+'Form 2A'!A61</f>
        <v>0</v>
      </c>
      <c r="P276" s="950" t="e">
        <f>VLOOKUP($O276,ICP!$A:$B,2,FALSE)</f>
        <v>#N/A</v>
      </c>
      <c r="R276" s="814" t="s">
        <v>333</v>
      </c>
      <c r="S276" s="949">
        <f t="shared" si="9"/>
        <v>0</v>
      </c>
      <c r="T276" s="909">
        <f>+'Form 2A'!F61</f>
        <v>0</v>
      </c>
    </row>
    <row r="277" spans="1:20">
      <c r="A277" s="813" t="s">
        <v>361</v>
      </c>
      <c r="B277" s="813" t="s">
        <v>292</v>
      </c>
      <c r="C277" s="834">
        <v>580115</v>
      </c>
      <c r="D277" s="834" t="s">
        <v>619</v>
      </c>
      <c r="E277" s="814" t="s">
        <v>526</v>
      </c>
      <c r="G277" s="813" t="s">
        <v>671</v>
      </c>
      <c r="H277" s="815" t="s">
        <v>526</v>
      </c>
      <c r="I277" s="813" t="s">
        <v>671</v>
      </c>
      <c r="J277" s="834" t="str">
        <f t="shared" si="8"/>
        <v>Ok</v>
      </c>
      <c r="L277" s="813" t="s">
        <v>1084</v>
      </c>
      <c r="M277" s="813" t="s">
        <v>1126</v>
      </c>
      <c r="N277" s="847"/>
      <c r="O277" s="813">
        <f>+'Form 2A'!A62</f>
        <v>0</v>
      </c>
      <c r="P277" s="950" t="e">
        <f>VLOOKUP($O277,ICP!$A:$B,2,FALSE)</f>
        <v>#N/A</v>
      </c>
      <c r="R277" s="814" t="s">
        <v>333</v>
      </c>
      <c r="S277" s="949">
        <f t="shared" si="9"/>
        <v>0</v>
      </c>
      <c r="T277" s="909">
        <f>+'Form 2A'!F62</f>
        <v>0</v>
      </c>
    </row>
    <row r="278" spans="1:20">
      <c r="A278" s="813" t="s">
        <v>361</v>
      </c>
      <c r="B278" s="813" t="s">
        <v>292</v>
      </c>
      <c r="C278" s="834">
        <v>580115</v>
      </c>
      <c r="D278" s="834" t="s">
        <v>619</v>
      </c>
      <c r="E278" s="814" t="s">
        <v>526</v>
      </c>
      <c r="G278" s="813" t="s">
        <v>671</v>
      </c>
      <c r="H278" s="815" t="s">
        <v>526</v>
      </c>
      <c r="I278" s="813" t="s">
        <v>671</v>
      </c>
      <c r="J278" s="834" t="str">
        <f t="shared" si="8"/>
        <v>Ok</v>
      </c>
      <c r="L278" s="813" t="s">
        <v>1084</v>
      </c>
      <c r="M278" s="813" t="s">
        <v>1126</v>
      </c>
      <c r="N278" s="847"/>
      <c r="O278" s="813">
        <f>+'Form 2A'!A63</f>
        <v>0</v>
      </c>
      <c r="P278" s="950" t="e">
        <f>VLOOKUP($O278,ICP!$A:$B,2,FALSE)</f>
        <v>#N/A</v>
      </c>
      <c r="R278" s="814" t="s">
        <v>333</v>
      </c>
      <c r="S278" s="949">
        <f t="shared" si="9"/>
        <v>0</v>
      </c>
      <c r="T278" s="909">
        <f>+'Form 2A'!F63</f>
        <v>0</v>
      </c>
    </row>
    <row r="279" spans="1:20">
      <c r="A279" s="813" t="s">
        <v>361</v>
      </c>
      <c r="B279" s="813" t="s">
        <v>292</v>
      </c>
      <c r="C279" s="834">
        <v>580115</v>
      </c>
      <c r="D279" s="834" t="s">
        <v>619</v>
      </c>
      <c r="E279" s="814" t="s">
        <v>526</v>
      </c>
      <c r="G279" s="813" t="s">
        <v>671</v>
      </c>
      <c r="H279" s="815" t="s">
        <v>526</v>
      </c>
      <c r="I279" s="813" t="s">
        <v>671</v>
      </c>
      <c r="J279" s="834" t="str">
        <f t="shared" si="8"/>
        <v>Ok</v>
      </c>
      <c r="L279" s="813" t="s">
        <v>1084</v>
      </c>
      <c r="M279" s="813" t="s">
        <v>1126</v>
      </c>
      <c r="N279" s="847"/>
      <c r="O279" s="813">
        <f>+'Form 2A'!A64</f>
        <v>0</v>
      </c>
      <c r="P279" s="950" t="e">
        <f>VLOOKUP($O279,ICP!$A:$B,2,FALSE)</f>
        <v>#N/A</v>
      </c>
      <c r="R279" s="814" t="s">
        <v>333</v>
      </c>
      <c r="S279" s="949">
        <f t="shared" si="9"/>
        <v>0</v>
      </c>
      <c r="T279" s="909">
        <f>+'Form 2A'!F64</f>
        <v>0</v>
      </c>
    </row>
    <row r="280" spans="1:20">
      <c r="A280" s="813" t="s">
        <v>361</v>
      </c>
      <c r="B280" s="813" t="s">
        <v>292</v>
      </c>
      <c r="C280" s="834">
        <v>580115</v>
      </c>
      <c r="D280" s="834" t="s">
        <v>619</v>
      </c>
      <c r="E280" s="814" t="s">
        <v>526</v>
      </c>
      <c r="G280" s="813" t="s">
        <v>671</v>
      </c>
      <c r="H280" s="815" t="s">
        <v>526</v>
      </c>
      <c r="I280" s="813" t="s">
        <v>671</v>
      </c>
      <c r="J280" s="834" t="str">
        <f t="shared" si="8"/>
        <v>Ok</v>
      </c>
      <c r="L280" s="813" t="s">
        <v>1084</v>
      </c>
      <c r="M280" s="813" t="s">
        <v>1126</v>
      </c>
      <c r="N280" s="847"/>
      <c r="O280" s="813">
        <f>+'Form 2A'!A65</f>
        <v>0</v>
      </c>
      <c r="P280" s="950" t="e">
        <f>VLOOKUP($O280,ICP!$A:$B,2,FALSE)</f>
        <v>#N/A</v>
      </c>
      <c r="R280" s="814" t="s">
        <v>333</v>
      </c>
      <c r="S280" s="949">
        <f t="shared" si="9"/>
        <v>0</v>
      </c>
      <c r="T280" s="909">
        <f>+'Form 2A'!F65</f>
        <v>0</v>
      </c>
    </row>
    <row r="281" spans="1:20">
      <c r="A281" s="813" t="s">
        <v>361</v>
      </c>
      <c r="B281" s="813" t="s">
        <v>292</v>
      </c>
      <c r="C281" s="834">
        <v>580115</v>
      </c>
      <c r="D281" s="834" t="s">
        <v>619</v>
      </c>
      <c r="E281" s="814" t="s">
        <v>526</v>
      </c>
      <c r="G281" s="813" t="s">
        <v>671</v>
      </c>
      <c r="H281" s="815" t="s">
        <v>526</v>
      </c>
      <c r="I281" s="813" t="s">
        <v>671</v>
      </c>
      <c r="J281" s="834" t="str">
        <f t="shared" si="8"/>
        <v>Ok</v>
      </c>
      <c r="L281" s="813" t="s">
        <v>1084</v>
      </c>
      <c r="M281" s="813" t="s">
        <v>1126</v>
      </c>
      <c r="N281" s="847"/>
      <c r="O281" s="813">
        <f>+'Form 2A'!A66</f>
        <v>0</v>
      </c>
      <c r="P281" s="950" t="e">
        <f>VLOOKUP($O281,ICP!$A:$B,2,FALSE)</f>
        <v>#N/A</v>
      </c>
      <c r="R281" s="814" t="s">
        <v>333</v>
      </c>
      <c r="S281" s="949">
        <f t="shared" si="9"/>
        <v>0</v>
      </c>
      <c r="T281" s="909">
        <f>+'Form 2A'!F66</f>
        <v>0</v>
      </c>
    </row>
    <row r="282" spans="1:20">
      <c r="A282" s="813" t="s">
        <v>361</v>
      </c>
      <c r="B282" s="813" t="s">
        <v>292</v>
      </c>
      <c r="C282" s="834">
        <v>580115</v>
      </c>
      <c r="D282" s="834" t="s">
        <v>619</v>
      </c>
      <c r="E282" s="814" t="s">
        <v>526</v>
      </c>
      <c r="G282" s="813" t="s">
        <v>671</v>
      </c>
      <c r="H282" s="815" t="s">
        <v>526</v>
      </c>
      <c r="I282" s="813" t="s">
        <v>671</v>
      </c>
      <c r="J282" s="834" t="str">
        <f t="shared" si="8"/>
        <v>Ok</v>
      </c>
      <c r="L282" s="813" t="s">
        <v>1084</v>
      </c>
      <c r="M282" s="813" t="s">
        <v>1126</v>
      </c>
      <c r="N282" s="847"/>
      <c r="O282" s="813">
        <f>+'Form 2A'!A67</f>
        <v>0</v>
      </c>
      <c r="P282" s="950" t="e">
        <f>VLOOKUP($O282,ICP!$A:$B,2,FALSE)</f>
        <v>#N/A</v>
      </c>
      <c r="R282" s="814" t="s">
        <v>333</v>
      </c>
      <c r="S282" s="949">
        <f t="shared" si="9"/>
        <v>0</v>
      </c>
      <c r="T282" s="909">
        <f>+'Form 2A'!F67</f>
        <v>0</v>
      </c>
    </row>
    <row r="283" spans="1:20">
      <c r="A283" s="813" t="s">
        <v>361</v>
      </c>
      <c r="B283" s="813" t="s">
        <v>292</v>
      </c>
      <c r="C283" s="834">
        <v>580115</v>
      </c>
      <c r="D283" s="834" t="s">
        <v>619</v>
      </c>
      <c r="E283" s="814" t="s">
        <v>526</v>
      </c>
      <c r="G283" s="813" t="s">
        <v>671</v>
      </c>
      <c r="H283" s="815" t="s">
        <v>526</v>
      </c>
      <c r="I283" s="813" t="s">
        <v>671</v>
      </c>
      <c r="J283" s="834" t="str">
        <f t="shared" si="8"/>
        <v>Ok</v>
      </c>
      <c r="L283" s="813" t="s">
        <v>1084</v>
      </c>
      <c r="M283" s="813" t="s">
        <v>1126</v>
      </c>
      <c r="N283" s="847"/>
      <c r="O283" s="813">
        <f>+'Form 2A'!A68</f>
        <v>0</v>
      </c>
      <c r="P283" s="950" t="e">
        <f>VLOOKUP($O283,ICP!$A:$B,2,FALSE)</f>
        <v>#N/A</v>
      </c>
      <c r="R283" s="814" t="s">
        <v>333</v>
      </c>
      <c r="S283" s="949">
        <f t="shared" si="9"/>
        <v>0</v>
      </c>
      <c r="T283" s="909">
        <f>+'Form 2A'!F68</f>
        <v>0</v>
      </c>
    </row>
    <row r="284" spans="1:20">
      <c r="A284" s="813" t="s">
        <v>361</v>
      </c>
      <c r="B284" s="813" t="s">
        <v>292</v>
      </c>
      <c r="C284" s="834">
        <v>580115</v>
      </c>
      <c r="D284" s="834" t="s">
        <v>619</v>
      </c>
      <c r="E284" s="814" t="s">
        <v>526</v>
      </c>
      <c r="G284" s="813" t="s">
        <v>671</v>
      </c>
      <c r="H284" s="815" t="s">
        <v>526</v>
      </c>
      <c r="I284" s="813" t="s">
        <v>671</v>
      </c>
      <c r="J284" s="834" t="str">
        <f t="shared" si="8"/>
        <v>Ok</v>
      </c>
      <c r="L284" s="813" t="s">
        <v>1084</v>
      </c>
      <c r="M284" s="813" t="s">
        <v>1126</v>
      </c>
      <c r="N284" s="847"/>
      <c r="O284" s="813">
        <f>+'Form 2A'!A69</f>
        <v>0</v>
      </c>
      <c r="P284" s="950" t="e">
        <f>VLOOKUP($O284,ICP!$A:$B,2,FALSE)</f>
        <v>#N/A</v>
      </c>
      <c r="R284" s="814" t="s">
        <v>333</v>
      </c>
      <c r="S284" s="949">
        <f t="shared" si="9"/>
        <v>0</v>
      </c>
      <c r="T284" s="909">
        <f>+'Form 2A'!F69</f>
        <v>0</v>
      </c>
    </row>
    <row r="285" spans="1:20">
      <c r="A285" s="813" t="s">
        <v>361</v>
      </c>
      <c r="B285" s="813" t="s">
        <v>292</v>
      </c>
      <c r="C285" s="834">
        <v>580115</v>
      </c>
      <c r="D285" s="834" t="s">
        <v>619</v>
      </c>
      <c r="E285" s="814" t="s">
        <v>526</v>
      </c>
      <c r="G285" s="813" t="s">
        <v>671</v>
      </c>
      <c r="H285" s="815" t="s">
        <v>526</v>
      </c>
      <c r="I285" s="813" t="s">
        <v>671</v>
      </c>
      <c r="J285" s="834" t="str">
        <f t="shared" si="8"/>
        <v>Ok</v>
      </c>
      <c r="L285" s="813" t="s">
        <v>1084</v>
      </c>
      <c r="M285" s="813" t="s">
        <v>1126</v>
      </c>
      <c r="N285" s="847"/>
      <c r="O285" s="813">
        <f>+'Form 2A'!A70</f>
        <v>0</v>
      </c>
      <c r="P285" s="950" t="e">
        <f>VLOOKUP($O285,ICP!$A:$B,2,FALSE)</f>
        <v>#N/A</v>
      </c>
      <c r="R285" s="814" t="s">
        <v>333</v>
      </c>
      <c r="S285" s="949">
        <f t="shared" si="9"/>
        <v>0</v>
      </c>
      <c r="T285" s="909">
        <f>+'Form 2A'!F70</f>
        <v>0</v>
      </c>
    </row>
    <row r="286" spans="1:20">
      <c r="A286" s="813" t="s">
        <v>361</v>
      </c>
      <c r="B286" s="813" t="s">
        <v>292</v>
      </c>
      <c r="C286" s="834">
        <v>580115</v>
      </c>
      <c r="D286" s="834" t="s">
        <v>619</v>
      </c>
      <c r="E286" s="814" t="s">
        <v>526</v>
      </c>
      <c r="G286" s="813" t="s">
        <v>671</v>
      </c>
      <c r="H286" s="815" t="s">
        <v>526</v>
      </c>
      <c r="I286" s="813" t="s">
        <v>671</v>
      </c>
      <c r="J286" s="834" t="str">
        <f t="shared" si="8"/>
        <v>Ok</v>
      </c>
      <c r="L286" s="813" t="s">
        <v>1084</v>
      </c>
      <c r="M286" s="813" t="s">
        <v>1126</v>
      </c>
      <c r="N286" s="847"/>
      <c r="O286" s="813">
        <f>+'Form 2A'!A71</f>
        <v>0</v>
      </c>
      <c r="P286" s="950" t="e">
        <f>VLOOKUP($O286,ICP!$A:$B,2,FALSE)</f>
        <v>#N/A</v>
      </c>
      <c r="R286" s="814" t="s">
        <v>333</v>
      </c>
      <c r="S286" s="949">
        <f t="shared" si="9"/>
        <v>0</v>
      </c>
      <c r="T286" s="909">
        <f>+'Form 2A'!F71</f>
        <v>0</v>
      </c>
    </row>
    <row r="287" spans="1:20">
      <c r="A287" s="813" t="s">
        <v>361</v>
      </c>
      <c r="B287" s="813" t="s">
        <v>292</v>
      </c>
      <c r="C287" s="834">
        <v>580115</v>
      </c>
      <c r="D287" s="834" t="s">
        <v>619</v>
      </c>
      <c r="E287" s="814" t="s">
        <v>526</v>
      </c>
      <c r="G287" s="813" t="s">
        <v>671</v>
      </c>
      <c r="H287" s="815" t="s">
        <v>526</v>
      </c>
      <c r="I287" s="813" t="s">
        <v>671</v>
      </c>
      <c r="J287" s="834" t="str">
        <f t="shared" si="8"/>
        <v>Ok</v>
      </c>
      <c r="L287" s="813" t="s">
        <v>1084</v>
      </c>
      <c r="M287" s="813" t="s">
        <v>1126</v>
      </c>
      <c r="N287" s="847"/>
      <c r="O287" s="813">
        <f>+'Form 2A'!A72</f>
        <v>0</v>
      </c>
      <c r="P287" s="950" t="e">
        <f>VLOOKUP($O287,ICP!$A:$B,2,FALSE)</f>
        <v>#N/A</v>
      </c>
      <c r="R287" s="814" t="s">
        <v>333</v>
      </c>
      <c r="S287" s="949">
        <f t="shared" si="9"/>
        <v>0</v>
      </c>
      <c r="T287" s="909">
        <f>+'Form 2A'!F72</f>
        <v>0</v>
      </c>
    </row>
    <row r="288" spans="1:20">
      <c r="A288" s="813" t="s">
        <v>361</v>
      </c>
      <c r="B288" s="813" t="s">
        <v>292</v>
      </c>
      <c r="C288" s="834">
        <v>580115</v>
      </c>
      <c r="D288" s="834" t="s">
        <v>619</v>
      </c>
      <c r="E288" s="814" t="s">
        <v>526</v>
      </c>
      <c r="G288" s="813" t="s">
        <v>671</v>
      </c>
      <c r="H288" s="815" t="s">
        <v>526</v>
      </c>
      <c r="I288" s="813" t="s">
        <v>671</v>
      </c>
      <c r="J288" s="834" t="str">
        <f t="shared" si="8"/>
        <v>Ok</v>
      </c>
      <c r="L288" s="813" t="s">
        <v>1084</v>
      </c>
      <c r="M288" s="813" t="s">
        <v>1126</v>
      </c>
      <c r="N288" s="847"/>
      <c r="O288" s="813">
        <f>+'Form 2A'!A73</f>
        <v>0</v>
      </c>
      <c r="P288" s="950" t="e">
        <f>VLOOKUP($O288,ICP!$A:$B,2,FALSE)</f>
        <v>#N/A</v>
      </c>
      <c r="R288" s="814" t="s">
        <v>333</v>
      </c>
      <c r="S288" s="949">
        <f t="shared" si="9"/>
        <v>0</v>
      </c>
      <c r="T288" s="909">
        <f>+'Form 2A'!F73</f>
        <v>0</v>
      </c>
    </row>
    <row r="289" spans="1:21">
      <c r="A289" s="813" t="s">
        <v>361</v>
      </c>
      <c r="B289" s="813" t="s">
        <v>292</v>
      </c>
      <c r="C289" s="834">
        <v>580115</v>
      </c>
      <c r="D289" s="834" t="s">
        <v>619</v>
      </c>
      <c r="E289" s="814" t="s">
        <v>526</v>
      </c>
      <c r="G289" s="813" t="s">
        <v>671</v>
      </c>
      <c r="H289" s="815" t="s">
        <v>526</v>
      </c>
      <c r="I289" s="813" t="s">
        <v>671</v>
      </c>
      <c r="J289" s="834" t="str">
        <f t="shared" si="8"/>
        <v>Ok</v>
      </c>
      <c r="L289" s="813" t="s">
        <v>1084</v>
      </c>
      <c r="M289" s="813" t="s">
        <v>1126</v>
      </c>
      <c r="N289" s="847"/>
      <c r="O289" s="813">
        <f>+'Form 2A'!A74</f>
        <v>0</v>
      </c>
      <c r="P289" s="950" t="e">
        <f>VLOOKUP($O289,ICP!$A:$B,2,FALSE)</f>
        <v>#N/A</v>
      </c>
      <c r="R289" s="814" t="s">
        <v>333</v>
      </c>
      <c r="S289" s="949">
        <f t="shared" si="9"/>
        <v>0</v>
      </c>
      <c r="T289" s="909">
        <f>+'Form 2A'!F74</f>
        <v>0</v>
      </c>
    </row>
    <row r="290" spans="1:21">
      <c r="A290" s="813" t="s">
        <v>361</v>
      </c>
      <c r="B290" s="813" t="s">
        <v>292</v>
      </c>
      <c r="C290" s="834">
        <v>580115</v>
      </c>
      <c r="D290" s="834" t="s">
        <v>619</v>
      </c>
      <c r="E290" s="814" t="s">
        <v>526</v>
      </c>
      <c r="G290" s="813" t="s">
        <v>671</v>
      </c>
      <c r="H290" s="815" t="s">
        <v>526</v>
      </c>
      <c r="I290" s="813" t="s">
        <v>671</v>
      </c>
      <c r="J290" s="834" t="str">
        <f t="shared" si="8"/>
        <v>Ok</v>
      </c>
      <c r="L290" s="813" t="s">
        <v>1084</v>
      </c>
      <c r="M290" s="813" t="s">
        <v>1126</v>
      </c>
      <c r="N290" s="847"/>
      <c r="O290" s="813">
        <f>+'Form 2A'!A75</f>
        <v>0</v>
      </c>
      <c r="P290" s="950" t="e">
        <f>VLOOKUP($O290,ICP!$A:$B,2,FALSE)</f>
        <v>#N/A</v>
      </c>
      <c r="R290" s="814" t="s">
        <v>333</v>
      </c>
      <c r="S290" s="949">
        <f t="shared" si="9"/>
        <v>0</v>
      </c>
      <c r="T290" s="909">
        <f>+'Form 2A'!F75</f>
        <v>0</v>
      </c>
    </row>
    <row r="291" spans="1:21">
      <c r="A291" s="813" t="s">
        <v>361</v>
      </c>
      <c r="B291" s="813" t="s">
        <v>292</v>
      </c>
      <c r="C291" s="834">
        <v>580115</v>
      </c>
      <c r="D291" s="834" t="s">
        <v>619</v>
      </c>
      <c r="E291" s="814" t="s">
        <v>526</v>
      </c>
      <c r="G291" s="813" t="s">
        <v>671</v>
      </c>
      <c r="H291" s="815" t="s">
        <v>526</v>
      </c>
      <c r="I291" s="813" t="s">
        <v>671</v>
      </c>
      <c r="J291" s="834" t="str">
        <f t="shared" si="8"/>
        <v>Ok</v>
      </c>
      <c r="L291" s="813" t="s">
        <v>1084</v>
      </c>
      <c r="M291" s="813" t="s">
        <v>1126</v>
      </c>
      <c r="N291" s="847"/>
      <c r="O291" s="813">
        <f>+'Form 2A'!A76</f>
        <v>0</v>
      </c>
      <c r="P291" s="950" t="e">
        <f>VLOOKUP($O291,ICP!$A:$B,2,FALSE)</f>
        <v>#N/A</v>
      </c>
      <c r="R291" s="814" t="s">
        <v>333</v>
      </c>
      <c r="S291" s="949">
        <f t="shared" si="9"/>
        <v>0</v>
      </c>
      <c r="T291" s="909">
        <f>+'Form 2A'!F76</f>
        <v>0</v>
      </c>
    </row>
    <row r="292" spans="1:21">
      <c r="A292" s="813" t="s">
        <v>834</v>
      </c>
      <c r="B292" s="813">
        <v>580000</v>
      </c>
      <c r="C292" s="834">
        <v>580005</v>
      </c>
      <c r="D292" s="834" t="s">
        <v>618</v>
      </c>
      <c r="E292" s="814">
        <v>599999</v>
      </c>
      <c r="G292" s="816" t="s">
        <v>6</v>
      </c>
      <c r="H292" s="815">
        <v>599940</v>
      </c>
      <c r="I292" s="816" t="s">
        <v>673</v>
      </c>
      <c r="J292" s="834" t="str">
        <f>IF(E292=H292,"Ok","No Match")</f>
        <v>No Match</v>
      </c>
      <c r="K292" s="834" t="s">
        <v>801</v>
      </c>
      <c r="L292" s="914">
        <v>599940</v>
      </c>
      <c r="M292" s="816" t="s">
        <v>673</v>
      </c>
      <c r="N292" s="840"/>
      <c r="O292" s="855"/>
      <c r="P292" s="932"/>
      <c r="Q292" s="920"/>
      <c r="R292" s="814" t="s">
        <v>327</v>
      </c>
      <c r="S292" s="949">
        <f t="shared" si="9"/>
        <v>0</v>
      </c>
      <c r="T292" s="909">
        <f>+'Form 2A'!C28</f>
        <v>0</v>
      </c>
    </row>
    <row r="293" spans="1:21">
      <c r="A293" s="813" t="s">
        <v>835</v>
      </c>
      <c r="B293" s="813">
        <v>580000</v>
      </c>
      <c r="C293" s="834">
        <v>580005</v>
      </c>
      <c r="D293" s="834" t="s">
        <v>618</v>
      </c>
      <c r="E293" s="814">
        <v>599999</v>
      </c>
      <c r="G293" s="816" t="s">
        <v>6</v>
      </c>
      <c r="H293" s="815">
        <v>540010</v>
      </c>
      <c r="I293" s="836" t="s">
        <v>4</v>
      </c>
      <c r="J293" s="834" t="str">
        <f t="shared" si="8"/>
        <v>No Match</v>
      </c>
      <c r="K293" s="834">
        <v>10</v>
      </c>
      <c r="L293" s="914">
        <v>599999</v>
      </c>
      <c r="M293" s="816" t="s">
        <v>6</v>
      </c>
      <c r="N293" s="840"/>
      <c r="O293" s="855"/>
      <c r="P293" s="932"/>
      <c r="Q293" s="920"/>
      <c r="R293" s="814" t="s">
        <v>327</v>
      </c>
      <c r="S293" s="949">
        <f t="shared" si="9"/>
        <v>0</v>
      </c>
      <c r="T293" s="909">
        <f>'Form 2A'!C30</f>
        <v>0</v>
      </c>
      <c r="U293" s="846"/>
    </row>
    <row r="294" spans="1:21">
      <c r="A294" s="813" t="s">
        <v>836</v>
      </c>
      <c r="C294" s="848" t="s">
        <v>641</v>
      </c>
      <c r="D294" s="842"/>
      <c r="E294" s="843"/>
      <c r="F294" s="843"/>
      <c r="G294" s="842"/>
      <c r="H294" s="815" t="s">
        <v>523</v>
      </c>
      <c r="I294" s="836" t="s">
        <v>665</v>
      </c>
      <c r="J294" s="834" t="str">
        <f t="shared" si="8"/>
        <v>No Match</v>
      </c>
      <c r="K294" s="834">
        <v>10</v>
      </c>
      <c r="L294" s="816" t="s">
        <v>1086</v>
      </c>
      <c r="M294" s="816" t="s">
        <v>1127</v>
      </c>
      <c r="N294" s="840"/>
      <c r="O294" s="813">
        <f>+'Form 2A'!A57</f>
        <v>0</v>
      </c>
      <c r="P294" s="950" t="e">
        <f>VLOOKUP($O294,ICP!$A:$B,2,FALSE)</f>
        <v>#N/A</v>
      </c>
      <c r="R294" s="814" t="s">
        <v>335</v>
      </c>
      <c r="S294" s="949">
        <f t="shared" si="9"/>
        <v>0</v>
      </c>
      <c r="T294" s="909">
        <f>'Form 2A'!H57</f>
        <v>0</v>
      </c>
      <c r="U294" s="846"/>
    </row>
    <row r="295" spans="1:21">
      <c r="A295" s="813" t="s">
        <v>836</v>
      </c>
      <c r="C295" s="842"/>
      <c r="D295" s="842"/>
      <c r="E295" s="843"/>
      <c r="F295" s="843"/>
      <c r="G295" s="842"/>
      <c r="H295" s="815" t="s">
        <v>523</v>
      </c>
      <c r="I295" s="836" t="s">
        <v>665</v>
      </c>
      <c r="J295" s="834" t="str">
        <f t="shared" si="8"/>
        <v>No Match</v>
      </c>
      <c r="K295" s="834">
        <v>10</v>
      </c>
      <c r="L295" s="816" t="s">
        <v>1086</v>
      </c>
      <c r="M295" s="816" t="s">
        <v>1127</v>
      </c>
      <c r="N295" s="840"/>
      <c r="O295" s="813">
        <f>+'Form 2A'!A58</f>
        <v>0</v>
      </c>
      <c r="P295" s="950" t="e">
        <f>VLOOKUP($O295,ICP!$A:$B,2,FALSE)</f>
        <v>#N/A</v>
      </c>
      <c r="R295" s="814" t="s">
        <v>335</v>
      </c>
      <c r="S295" s="949">
        <f t="shared" si="9"/>
        <v>0</v>
      </c>
      <c r="T295" s="909">
        <f>'Form 2A'!H58</f>
        <v>0</v>
      </c>
      <c r="U295" s="846"/>
    </row>
    <row r="296" spans="1:21">
      <c r="A296" s="813" t="s">
        <v>836</v>
      </c>
      <c r="C296" s="842"/>
      <c r="D296" s="842"/>
      <c r="E296" s="843"/>
      <c r="F296" s="843"/>
      <c r="G296" s="842"/>
      <c r="H296" s="815" t="s">
        <v>523</v>
      </c>
      <c r="I296" s="836" t="s">
        <v>665</v>
      </c>
      <c r="J296" s="834" t="str">
        <f t="shared" si="8"/>
        <v>No Match</v>
      </c>
      <c r="K296" s="834">
        <v>10</v>
      </c>
      <c r="L296" s="816" t="s">
        <v>1086</v>
      </c>
      <c r="M296" s="816" t="s">
        <v>1127</v>
      </c>
      <c r="N296" s="840"/>
      <c r="O296" s="813">
        <f>+'Form 2A'!A59</f>
        <v>0</v>
      </c>
      <c r="P296" s="950" t="e">
        <f>VLOOKUP($O296,ICP!$A:$B,2,FALSE)</f>
        <v>#N/A</v>
      </c>
      <c r="R296" s="814" t="s">
        <v>335</v>
      </c>
      <c r="S296" s="949">
        <f t="shared" si="9"/>
        <v>0</v>
      </c>
      <c r="T296" s="909">
        <f>'Form 2A'!H59</f>
        <v>0</v>
      </c>
      <c r="U296" s="846"/>
    </row>
    <row r="297" spans="1:21">
      <c r="A297" s="813" t="s">
        <v>836</v>
      </c>
      <c r="C297" s="842"/>
      <c r="D297" s="842"/>
      <c r="E297" s="843"/>
      <c r="F297" s="843"/>
      <c r="G297" s="842"/>
      <c r="H297" s="815" t="s">
        <v>523</v>
      </c>
      <c r="I297" s="836" t="s">
        <v>665</v>
      </c>
      <c r="J297" s="834" t="str">
        <f t="shared" si="8"/>
        <v>No Match</v>
      </c>
      <c r="K297" s="834">
        <v>10</v>
      </c>
      <c r="L297" s="813" t="s">
        <v>1086</v>
      </c>
      <c r="M297" s="816" t="s">
        <v>1127</v>
      </c>
      <c r="N297" s="847"/>
      <c r="O297" s="813">
        <f>+'Form 2A'!A60</f>
        <v>0</v>
      </c>
      <c r="P297" s="950" t="e">
        <f>VLOOKUP($O297,ICP!$A:$B,2,FALSE)</f>
        <v>#N/A</v>
      </c>
      <c r="R297" s="814" t="s">
        <v>335</v>
      </c>
      <c r="S297" s="949">
        <f t="shared" si="9"/>
        <v>0</v>
      </c>
      <c r="T297" s="909">
        <f>'Form 2A'!H60</f>
        <v>0</v>
      </c>
      <c r="U297" s="846"/>
    </row>
    <row r="298" spans="1:21">
      <c r="A298" s="813" t="s">
        <v>836</v>
      </c>
      <c r="C298" s="842"/>
      <c r="D298" s="842"/>
      <c r="E298" s="843"/>
      <c r="F298" s="843"/>
      <c r="G298" s="842"/>
      <c r="H298" s="815" t="s">
        <v>523</v>
      </c>
      <c r="I298" s="836" t="s">
        <v>665</v>
      </c>
      <c r="J298" s="834" t="str">
        <f t="shared" si="8"/>
        <v>No Match</v>
      </c>
      <c r="K298" s="834">
        <v>10</v>
      </c>
      <c r="L298" s="813" t="s">
        <v>1086</v>
      </c>
      <c r="M298" s="816" t="s">
        <v>1127</v>
      </c>
      <c r="N298" s="847"/>
      <c r="O298" s="813">
        <f>+'Form 2A'!A61</f>
        <v>0</v>
      </c>
      <c r="P298" s="950" t="e">
        <f>VLOOKUP($O298,ICP!$A:$B,2,FALSE)</f>
        <v>#N/A</v>
      </c>
      <c r="R298" s="814" t="s">
        <v>335</v>
      </c>
      <c r="S298" s="949">
        <f t="shared" si="9"/>
        <v>0</v>
      </c>
      <c r="T298" s="909">
        <f>'Form 2A'!H61</f>
        <v>0</v>
      </c>
      <c r="U298" s="846"/>
    </row>
    <row r="299" spans="1:21">
      <c r="A299" s="813" t="s">
        <v>836</v>
      </c>
      <c r="C299" s="842"/>
      <c r="D299" s="842"/>
      <c r="E299" s="843"/>
      <c r="F299" s="843"/>
      <c r="G299" s="842"/>
      <c r="H299" s="815" t="s">
        <v>523</v>
      </c>
      <c r="I299" s="836" t="s">
        <v>665</v>
      </c>
      <c r="J299" s="834" t="str">
        <f t="shared" si="8"/>
        <v>No Match</v>
      </c>
      <c r="K299" s="834">
        <v>10</v>
      </c>
      <c r="L299" s="813" t="s">
        <v>1086</v>
      </c>
      <c r="M299" s="816" t="s">
        <v>1127</v>
      </c>
      <c r="N299" s="847"/>
      <c r="O299" s="813">
        <f>+'Form 2A'!A62</f>
        <v>0</v>
      </c>
      <c r="P299" s="950" t="e">
        <f>VLOOKUP($O299,ICP!$A:$B,2,FALSE)</f>
        <v>#N/A</v>
      </c>
      <c r="R299" s="814" t="s">
        <v>335</v>
      </c>
      <c r="S299" s="949">
        <f t="shared" si="9"/>
        <v>0</v>
      </c>
      <c r="T299" s="909">
        <f>'Form 2A'!H62</f>
        <v>0</v>
      </c>
      <c r="U299" s="846"/>
    </row>
    <row r="300" spans="1:21">
      <c r="A300" s="813" t="s">
        <v>836</v>
      </c>
      <c r="C300" s="842"/>
      <c r="D300" s="842"/>
      <c r="E300" s="843"/>
      <c r="F300" s="843"/>
      <c r="G300" s="842"/>
      <c r="H300" s="815" t="s">
        <v>523</v>
      </c>
      <c r="I300" s="836" t="s">
        <v>665</v>
      </c>
      <c r="J300" s="834" t="str">
        <f t="shared" si="8"/>
        <v>No Match</v>
      </c>
      <c r="K300" s="834">
        <v>10</v>
      </c>
      <c r="L300" s="813" t="s">
        <v>1086</v>
      </c>
      <c r="M300" s="816" t="s">
        <v>1127</v>
      </c>
      <c r="N300" s="847"/>
      <c r="O300" s="813">
        <f>+'Form 2A'!A63</f>
        <v>0</v>
      </c>
      <c r="P300" s="950" t="e">
        <f>VLOOKUP($O300,ICP!$A:$B,2,FALSE)</f>
        <v>#N/A</v>
      </c>
      <c r="R300" s="814" t="s">
        <v>335</v>
      </c>
      <c r="S300" s="949">
        <f t="shared" si="9"/>
        <v>0</v>
      </c>
      <c r="T300" s="909">
        <f>'Form 2A'!H63</f>
        <v>0</v>
      </c>
      <c r="U300" s="846"/>
    </row>
    <row r="301" spans="1:21">
      <c r="A301" s="813" t="s">
        <v>836</v>
      </c>
      <c r="C301" s="842"/>
      <c r="D301" s="842"/>
      <c r="E301" s="843"/>
      <c r="F301" s="843"/>
      <c r="G301" s="842"/>
      <c r="H301" s="815" t="s">
        <v>523</v>
      </c>
      <c r="I301" s="836" t="s">
        <v>665</v>
      </c>
      <c r="J301" s="834" t="str">
        <f t="shared" si="8"/>
        <v>No Match</v>
      </c>
      <c r="K301" s="834">
        <v>10</v>
      </c>
      <c r="L301" s="813" t="s">
        <v>1086</v>
      </c>
      <c r="M301" s="816" t="s">
        <v>1127</v>
      </c>
      <c r="N301" s="847"/>
      <c r="O301" s="813">
        <f>+'Form 2A'!A64</f>
        <v>0</v>
      </c>
      <c r="P301" s="950" t="e">
        <f>VLOOKUP($O301,ICP!$A:$B,2,FALSE)</f>
        <v>#N/A</v>
      </c>
      <c r="R301" s="814" t="s">
        <v>335</v>
      </c>
      <c r="S301" s="949">
        <f t="shared" si="9"/>
        <v>0</v>
      </c>
      <c r="T301" s="909">
        <f>'Form 2A'!H64</f>
        <v>0</v>
      </c>
      <c r="U301" s="846"/>
    </row>
    <row r="302" spans="1:21">
      <c r="A302" s="813" t="s">
        <v>836</v>
      </c>
      <c r="C302" s="842"/>
      <c r="D302" s="842"/>
      <c r="E302" s="843"/>
      <c r="F302" s="843"/>
      <c r="G302" s="842"/>
      <c r="H302" s="815" t="s">
        <v>523</v>
      </c>
      <c r="I302" s="836" t="s">
        <v>665</v>
      </c>
      <c r="J302" s="834" t="str">
        <f t="shared" si="8"/>
        <v>No Match</v>
      </c>
      <c r="K302" s="834">
        <v>10</v>
      </c>
      <c r="L302" s="813" t="s">
        <v>1086</v>
      </c>
      <c r="M302" s="816" t="s">
        <v>1127</v>
      </c>
      <c r="N302" s="847"/>
      <c r="O302" s="813">
        <f>+'Form 2A'!A65</f>
        <v>0</v>
      </c>
      <c r="P302" s="950" t="e">
        <f>VLOOKUP($O302,ICP!$A:$B,2,FALSE)</f>
        <v>#N/A</v>
      </c>
      <c r="R302" s="814" t="s">
        <v>335</v>
      </c>
      <c r="S302" s="949">
        <f t="shared" si="9"/>
        <v>0</v>
      </c>
      <c r="T302" s="909">
        <f>'Form 2A'!H65</f>
        <v>0</v>
      </c>
      <c r="U302" s="846"/>
    </row>
    <row r="303" spans="1:21">
      <c r="A303" s="813" t="s">
        <v>836</v>
      </c>
      <c r="C303" s="842"/>
      <c r="D303" s="842"/>
      <c r="E303" s="843"/>
      <c r="F303" s="843"/>
      <c r="G303" s="842"/>
      <c r="H303" s="815" t="s">
        <v>523</v>
      </c>
      <c r="I303" s="836" t="s">
        <v>665</v>
      </c>
      <c r="J303" s="834" t="str">
        <f t="shared" si="8"/>
        <v>No Match</v>
      </c>
      <c r="K303" s="834">
        <v>10</v>
      </c>
      <c r="L303" s="813" t="s">
        <v>1086</v>
      </c>
      <c r="M303" s="816" t="s">
        <v>1127</v>
      </c>
      <c r="N303" s="847"/>
      <c r="O303" s="813">
        <f>+'Form 2A'!A66</f>
        <v>0</v>
      </c>
      <c r="P303" s="950" t="e">
        <f>VLOOKUP($O303,ICP!$A:$B,2,FALSE)</f>
        <v>#N/A</v>
      </c>
      <c r="R303" s="814" t="s">
        <v>335</v>
      </c>
      <c r="S303" s="949">
        <f t="shared" si="9"/>
        <v>0</v>
      </c>
      <c r="T303" s="909">
        <f>'Form 2A'!H66</f>
        <v>0</v>
      </c>
      <c r="U303" s="846"/>
    </row>
    <row r="304" spans="1:21">
      <c r="A304" s="813" t="s">
        <v>836</v>
      </c>
      <c r="C304" s="842"/>
      <c r="D304" s="842"/>
      <c r="E304" s="843"/>
      <c r="F304" s="843"/>
      <c r="G304" s="842"/>
      <c r="H304" s="815" t="s">
        <v>523</v>
      </c>
      <c r="I304" s="836" t="s">
        <v>665</v>
      </c>
      <c r="J304" s="834" t="str">
        <f t="shared" si="8"/>
        <v>No Match</v>
      </c>
      <c r="K304" s="834">
        <v>10</v>
      </c>
      <c r="L304" s="813" t="s">
        <v>1086</v>
      </c>
      <c r="M304" s="816" t="s">
        <v>1127</v>
      </c>
      <c r="N304" s="847"/>
      <c r="O304" s="813">
        <f>+'Form 2A'!A67</f>
        <v>0</v>
      </c>
      <c r="P304" s="950" t="e">
        <f>VLOOKUP($O304,ICP!$A:$B,2,FALSE)</f>
        <v>#N/A</v>
      </c>
      <c r="R304" s="814" t="s">
        <v>335</v>
      </c>
      <c r="S304" s="949">
        <f t="shared" si="9"/>
        <v>0</v>
      </c>
      <c r="T304" s="909">
        <f>'Form 2A'!H67</f>
        <v>0</v>
      </c>
      <c r="U304" s="846"/>
    </row>
    <row r="305" spans="1:21">
      <c r="A305" s="813" t="s">
        <v>836</v>
      </c>
      <c r="C305" s="842"/>
      <c r="D305" s="842"/>
      <c r="E305" s="843"/>
      <c r="F305" s="843"/>
      <c r="G305" s="842"/>
      <c r="H305" s="815" t="s">
        <v>523</v>
      </c>
      <c r="I305" s="836" t="s">
        <v>665</v>
      </c>
      <c r="J305" s="834" t="str">
        <f t="shared" si="8"/>
        <v>No Match</v>
      </c>
      <c r="K305" s="834">
        <v>10</v>
      </c>
      <c r="L305" s="813" t="s">
        <v>1086</v>
      </c>
      <c r="M305" s="816" t="s">
        <v>1127</v>
      </c>
      <c r="N305" s="847"/>
      <c r="O305" s="813">
        <f>+'Form 2A'!A68</f>
        <v>0</v>
      </c>
      <c r="P305" s="950" t="e">
        <f>VLOOKUP($O305,ICP!$A:$B,2,FALSE)</f>
        <v>#N/A</v>
      </c>
      <c r="R305" s="814" t="s">
        <v>335</v>
      </c>
      <c r="S305" s="949">
        <f t="shared" si="9"/>
        <v>0</v>
      </c>
      <c r="T305" s="909">
        <f>'Form 2A'!H68</f>
        <v>0</v>
      </c>
      <c r="U305" s="846"/>
    </row>
    <row r="306" spans="1:21">
      <c r="A306" s="813" t="s">
        <v>836</v>
      </c>
      <c r="C306" s="842"/>
      <c r="D306" s="842"/>
      <c r="E306" s="843"/>
      <c r="F306" s="843"/>
      <c r="G306" s="842"/>
      <c r="H306" s="815" t="s">
        <v>523</v>
      </c>
      <c r="I306" s="836" t="s">
        <v>665</v>
      </c>
      <c r="J306" s="834" t="str">
        <f t="shared" ref="J306:J313" si="10">IF(E306=H306,"Ok","No Match")</f>
        <v>No Match</v>
      </c>
      <c r="K306" s="834">
        <v>10</v>
      </c>
      <c r="L306" s="813" t="s">
        <v>1086</v>
      </c>
      <c r="M306" s="816" t="s">
        <v>1127</v>
      </c>
      <c r="N306" s="847"/>
      <c r="O306" s="813">
        <f>+'Form 2A'!A69</f>
        <v>0</v>
      </c>
      <c r="P306" s="950" t="e">
        <f>VLOOKUP($O306,ICP!$A:$B,2,FALSE)</f>
        <v>#N/A</v>
      </c>
      <c r="R306" s="814" t="s">
        <v>335</v>
      </c>
      <c r="S306" s="949">
        <f t="shared" si="9"/>
        <v>0</v>
      </c>
      <c r="T306" s="909">
        <f>'Form 2A'!H69</f>
        <v>0</v>
      </c>
      <c r="U306" s="846"/>
    </row>
    <row r="307" spans="1:21">
      <c r="A307" s="813" t="s">
        <v>836</v>
      </c>
      <c r="C307" s="842"/>
      <c r="D307" s="842"/>
      <c r="E307" s="843"/>
      <c r="F307" s="843"/>
      <c r="G307" s="842"/>
      <c r="H307" s="815" t="s">
        <v>523</v>
      </c>
      <c r="I307" s="836" t="s">
        <v>665</v>
      </c>
      <c r="J307" s="834" t="str">
        <f t="shared" si="10"/>
        <v>No Match</v>
      </c>
      <c r="K307" s="834">
        <v>10</v>
      </c>
      <c r="L307" s="813" t="s">
        <v>1086</v>
      </c>
      <c r="M307" s="816" t="s">
        <v>1127</v>
      </c>
      <c r="N307" s="847"/>
      <c r="O307" s="813">
        <f>+'Form 2A'!A70</f>
        <v>0</v>
      </c>
      <c r="P307" s="950" t="e">
        <f>VLOOKUP($O307,ICP!$A:$B,2,FALSE)</f>
        <v>#N/A</v>
      </c>
      <c r="R307" s="814" t="s">
        <v>335</v>
      </c>
      <c r="S307" s="949">
        <f t="shared" si="9"/>
        <v>0</v>
      </c>
      <c r="T307" s="909">
        <f>'Form 2A'!H70</f>
        <v>0</v>
      </c>
      <c r="U307" s="846"/>
    </row>
    <row r="308" spans="1:21">
      <c r="A308" s="813" t="s">
        <v>836</v>
      </c>
      <c r="C308" s="842"/>
      <c r="D308" s="842"/>
      <c r="E308" s="843"/>
      <c r="F308" s="843"/>
      <c r="G308" s="842"/>
      <c r="H308" s="815" t="s">
        <v>523</v>
      </c>
      <c r="I308" s="836" t="s">
        <v>665</v>
      </c>
      <c r="J308" s="834" t="str">
        <f t="shared" si="10"/>
        <v>No Match</v>
      </c>
      <c r="K308" s="834">
        <v>10</v>
      </c>
      <c r="L308" s="813" t="s">
        <v>1086</v>
      </c>
      <c r="M308" s="816" t="s">
        <v>1127</v>
      </c>
      <c r="N308" s="847"/>
      <c r="O308" s="813">
        <f>+'Form 2A'!A71</f>
        <v>0</v>
      </c>
      <c r="P308" s="950" t="e">
        <f>VLOOKUP($O308,ICP!$A:$B,2,FALSE)</f>
        <v>#N/A</v>
      </c>
      <c r="R308" s="814" t="s">
        <v>335</v>
      </c>
      <c r="S308" s="949">
        <f t="shared" si="9"/>
        <v>0</v>
      </c>
      <c r="T308" s="909">
        <f>'Form 2A'!H71</f>
        <v>0</v>
      </c>
      <c r="U308" s="846"/>
    </row>
    <row r="309" spans="1:21">
      <c r="A309" s="813" t="s">
        <v>836</v>
      </c>
      <c r="C309" s="842"/>
      <c r="D309" s="842"/>
      <c r="E309" s="843"/>
      <c r="F309" s="843"/>
      <c r="G309" s="842"/>
      <c r="H309" s="815" t="s">
        <v>523</v>
      </c>
      <c r="I309" s="836" t="s">
        <v>665</v>
      </c>
      <c r="J309" s="834" t="str">
        <f t="shared" si="10"/>
        <v>No Match</v>
      </c>
      <c r="K309" s="834">
        <v>10</v>
      </c>
      <c r="L309" s="813" t="s">
        <v>1086</v>
      </c>
      <c r="M309" s="816" t="s">
        <v>1127</v>
      </c>
      <c r="N309" s="847"/>
      <c r="O309" s="813">
        <f>+'Form 2A'!A72</f>
        <v>0</v>
      </c>
      <c r="P309" s="950" t="e">
        <f>VLOOKUP($O309,ICP!$A:$B,2,FALSE)</f>
        <v>#N/A</v>
      </c>
      <c r="R309" s="814" t="s">
        <v>335</v>
      </c>
      <c r="S309" s="949">
        <f t="shared" si="9"/>
        <v>0</v>
      </c>
      <c r="T309" s="909">
        <f>'Form 2A'!H72</f>
        <v>0</v>
      </c>
      <c r="U309" s="846"/>
    </row>
    <row r="310" spans="1:21">
      <c r="A310" s="813" t="s">
        <v>836</v>
      </c>
      <c r="C310" s="842"/>
      <c r="D310" s="842"/>
      <c r="E310" s="843"/>
      <c r="F310" s="843"/>
      <c r="G310" s="842"/>
      <c r="H310" s="815" t="s">
        <v>523</v>
      </c>
      <c r="I310" s="836" t="s">
        <v>665</v>
      </c>
      <c r="J310" s="834" t="str">
        <f t="shared" si="10"/>
        <v>No Match</v>
      </c>
      <c r="K310" s="834">
        <v>10</v>
      </c>
      <c r="L310" s="813" t="s">
        <v>1086</v>
      </c>
      <c r="M310" s="816" t="s">
        <v>1127</v>
      </c>
      <c r="N310" s="847"/>
      <c r="O310" s="813">
        <f>+'Form 2A'!A73</f>
        <v>0</v>
      </c>
      <c r="P310" s="950" t="e">
        <f>VLOOKUP($O310,ICP!$A:$B,2,FALSE)</f>
        <v>#N/A</v>
      </c>
      <c r="R310" s="814" t="s">
        <v>335</v>
      </c>
      <c r="S310" s="949">
        <f t="shared" si="9"/>
        <v>0</v>
      </c>
      <c r="T310" s="909">
        <f>'Form 2A'!H73</f>
        <v>0</v>
      </c>
      <c r="U310" s="846"/>
    </row>
    <row r="311" spans="1:21">
      <c r="A311" s="813" t="s">
        <v>836</v>
      </c>
      <c r="C311" s="842"/>
      <c r="D311" s="842"/>
      <c r="E311" s="843"/>
      <c r="F311" s="843"/>
      <c r="G311" s="842"/>
      <c r="H311" s="815" t="s">
        <v>523</v>
      </c>
      <c r="I311" s="836" t="s">
        <v>665</v>
      </c>
      <c r="J311" s="834" t="str">
        <f t="shared" si="10"/>
        <v>No Match</v>
      </c>
      <c r="K311" s="834">
        <v>10</v>
      </c>
      <c r="L311" s="813" t="s">
        <v>1086</v>
      </c>
      <c r="M311" s="816" t="s">
        <v>1127</v>
      </c>
      <c r="N311" s="847"/>
      <c r="O311" s="813">
        <f>+'Form 2A'!A74</f>
        <v>0</v>
      </c>
      <c r="P311" s="950" t="e">
        <f>VLOOKUP($O311,ICP!$A:$B,2,FALSE)</f>
        <v>#N/A</v>
      </c>
      <c r="R311" s="814" t="s">
        <v>335</v>
      </c>
      <c r="S311" s="949">
        <f t="shared" si="9"/>
        <v>0</v>
      </c>
      <c r="T311" s="909">
        <f>'Form 2A'!H74</f>
        <v>0</v>
      </c>
      <c r="U311" s="846"/>
    </row>
    <row r="312" spans="1:21">
      <c r="A312" s="813" t="s">
        <v>836</v>
      </c>
      <c r="C312" s="842"/>
      <c r="D312" s="842"/>
      <c r="E312" s="843"/>
      <c r="F312" s="843"/>
      <c r="G312" s="842"/>
      <c r="H312" s="815" t="s">
        <v>523</v>
      </c>
      <c r="I312" s="836" t="s">
        <v>665</v>
      </c>
      <c r="J312" s="834" t="str">
        <f t="shared" si="10"/>
        <v>No Match</v>
      </c>
      <c r="K312" s="834">
        <v>10</v>
      </c>
      <c r="L312" s="813" t="s">
        <v>1086</v>
      </c>
      <c r="M312" s="816" t="s">
        <v>1127</v>
      </c>
      <c r="N312" s="847"/>
      <c r="O312" s="813">
        <f>+'Form 2A'!A75</f>
        <v>0</v>
      </c>
      <c r="P312" s="950" t="e">
        <f>VLOOKUP($O312,ICP!$A:$B,2,FALSE)</f>
        <v>#N/A</v>
      </c>
      <c r="R312" s="814" t="s">
        <v>335</v>
      </c>
      <c r="S312" s="949">
        <f t="shared" si="9"/>
        <v>0</v>
      </c>
      <c r="T312" s="909">
        <f>'Form 2A'!H75</f>
        <v>0</v>
      </c>
      <c r="U312" s="846"/>
    </row>
    <row r="313" spans="1:21">
      <c r="A313" s="813" t="s">
        <v>836</v>
      </c>
      <c r="C313" s="842"/>
      <c r="D313" s="842"/>
      <c r="E313" s="843"/>
      <c r="F313" s="843"/>
      <c r="G313" s="842"/>
      <c r="H313" s="815" t="s">
        <v>523</v>
      </c>
      <c r="I313" s="836" t="s">
        <v>665</v>
      </c>
      <c r="J313" s="834" t="str">
        <f t="shared" si="10"/>
        <v>No Match</v>
      </c>
      <c r="K313" s="834">
        <v>10</v>
      </c>
      <c r="L313" s="813" t="s">
        <v>1086</v>
      </c>
      <c r="M313" s="816" t="s">
        <v>1127</v>
      </c>
      <c r="N313" s="847"/>
      <c r="O313" s="813">
        <f>+'Form 2A'!A76</f>
        <v>0</v>
      </c>
      <c r="P313" s="950" t="e">
        <f>VLOOKUP($O313,ICP!$A:$B,2,FALSE)</f>
        <v>#N/A</v>
      </c>
      <c r="R313" s="814" t="s">
        <v>335</v>
      </c>
      <c r="S313" s="949">
        <f t="shared" si="9"/>
        <v>0</v>
      </c>
      <c r="T313" s="909">
        <f>'Form 2A'!H76</f>
        <v>0</v>
      </c>
      <c r="U313" s="846"/>
    </row>
    <row r="314" spans="1:21">
      <c r="A314" s="813" t="s">
        <v>832</v>
      </c>
      <c r="B314" s="813">
        <v>580000</v>
      </c>
      <c r="C314" s="834">
        <v>580005</v>
      </c>
      <c r="D314" s="834" t="s">
        <v>618</v>
      </c>
      <c r="E314" s="814">
        <v>599999</v>
      </c>
      <c r="G314" s="816" t="s">
        <v>6</v>
      </c>
      <c r="H314" s="815">
        <v>599999</v>
      </c>
      <c r="I314" s="816" t="s">
        <v>6</v>
      </c>
      <c r="J314" s="834" t="str">
        <f t="shared" ref="J314:J334" si="11">IF(E314=H314,"Ok","No Match")</f>
        <v>Ok</v>
      </c>
      <c r="L314" s="915">
        <v>599999</v>
      </c>
      <c r="M314" s="816" t="s">
        <v>6</v>
      </c>
      <c r="N314" s="847"/>
      <c r="O314" s="855"/>
      <c r="P314" s="932"/>
      <c r="Q314" s="920"/>
      <c r="R314" s="814" t="s">
        <v>334</v>
      </c>
      <c r="S314" s="949">
        <f t="shared" si="9"/>
        <v>0</v>
      </c>
      <c r="T314" s="909">
        <f>+'Form 2A'!C33</f>
        <v>0</v>
      </c>
    </row>
    <row r="315" spans="1:21">
      <c r="A315" s="813" t="s">
        <v>326</v>
      </c>
      <c r="B315" s="813" t="s">
        <v>293</v>
      </c>
      <c r="C315" s="834">
        <v>580005</v>
      </c>
      <c r="D315" s="834" t="s">
        <v>618</v>
      </c>
      <c r="E315" s="814" t="s">
        <v>527</v>
      </c>
      <c r="G315" s="816" t="s">
        <v>672</v>
      </c>
      <c r="H315" s="815" t="s">
        <v>527</v>
      </c>
      <c r="I315" s="816" t="s">
        <v>672</v>
      </c>
      <c r="J315" s="834" t="str">
        <f t="shared" si="11"/>
        <v>Ok</v>
      </c>
      <c r="L315" s="813" t="s">
        <v>1086</v>
      </c>
      <c r="M315" s="816" t="s">
        <v>1127</v>
      </c>
      <c r="N315" s="847"/>
      <c r="O315" s="813">
        <f>+'Form 2A'!A57</f>
        <v>0</v>
      </c>
      <c r="P315" s="950" t="e">
        <f>VLOOKUP($O315,ICP!$A:$B,2,FALSE)</f>
        <v>#N/A</v>
      </c>
      <c r="R315" s="814" t="s">
        <v>528</v>
      </c>
      <c r="S315" s="949">
        <f t="shared" si="9"/>
        <v>0</v>
      </c>
      <c r="T315" s="909">
        <f>+'Form 2A'!I57</f>
        <v>0</v>
      </c>
    </row>
    <row r="316" spans="1:21">
      <c r="A316" s="813" t="s">
        <v>326</v>
      </c>
      <c r="B316" s="813" t="s">
        <v>293</v>
      </c>
      <c r="C316" s="834">
        <v>580005</v>
      </c>
      <c r="D316" s="834" t="s">
        <v>618</v>
      </c>
      <c r="E316" s="814" t="s">
        <v>527</v>
      </c>
      <c r="G316" s="816" t="s">
        <v>672</v>
      </c>
      <c r="H316" s="815" t="s">
        <v>527</v>
      </c>
      <c r="I316" s="816" t="s">
        <v>672</v>
      </c>
      <c r="J316" s="834" t="str">
        <f t="shared" si="11"/>
        <v>Ok</v>
      </c>
      <c r="L316" s="813" t="s">
        <v>1086</v>
      </c>
      <c r="M316" s="816" t="s">
        <v>1127</v>
      </c>
      <c r="N316" s="847"/>
      <c r="O316" s="813">
        <f>+'Form 2A'!A58</f>
        <v>0</v>
      </c>
      <c r="P316" s="950" t="e">
        <f>VLOOKUP($O316,ICP!$A:$B,2,FALSE)</f>
        <v>#N/A</v>
      </c>
      <c r="R316" s="814" t="s">
        <v>528</v>
      </c>
      <c r="S316" s="949">
        <f t="shared" si="9"/>
        <v>0</v>
      </c>
      <c r="T316" s="909">
        <f>+'Form 2A'!I58</f>
        <v>0</v>
      </c>
    </row>
    <row r="317" spans="1:21">
      <c r="A317" s="813" t="s">
        <v>326</v>
      </c>
      <c r="B317" s="813" t="s">
        <v>293</v>
      </c>
      <c r="C317" s="834">
        <v>580005</v>
      </c>
      <c r="D317" s="834" t="s">
        <v>618</v>
      </c>
      <c r="E317" s="814" t="s">
        <v>527</v>
      </c>
      <c r="G317" s="816" t="s">
        <v>672</v>
      </c>
      <c r="H317" s="815" t="s">
        <v>527</v>
      </c>
      <c r="I317" s="816" t="s">
        <v>672</v>
      </c>
      <c r="J317" s="834" t="str">
        <f t="shared" si="11"/>
        <v>Ok</v>
      </c>
      <c r="L317" s="813" t="s">
        <v>1086</v>
      </c>
      <c r="M317" s="816" t="s">
        <v>1127</v>
      </c>
      <c r="N317" s="847"/>
      <c r="O317" s="813">
        <f>+'Form 2A'!A59</f>
        <v>0</v>
      </c>
      <c r="P317" s="950" t="e">
        <f>VLOOKUP($O317,ICP!$A:$B,2,FALSE)</f>
        <v>#N/A</v>
      </c>
      <c r="R317" s="814" t="s">
        <v>528</v>
      </c>
      <c r="S317" s="949">
        <f t="shared" si="9"/>
        <v>0</v>
      </c>
      <c r="T317" s="909">
        <f>+'Form 2A'!I59</f>
        <v>0</v>
      </c>
    </row>
    <row r="318" spans="1:21">
      <c r="A318" s="813" t="s">
        <v>326</v>
      </c>
      <c r="B318" s="813" t="s">
        <v>293</v>
      </c>
      <c r="C318" s="834">
        <v>580005</v>
      </c>
      <c r="D318" s="834" t="s">
        <v>618</v>
      </c>
      <c r="E318" s="814" t="s">
        <v>527</v>
      </c>
      <c r="G318" s="816" t="s">
        <v>672</v>
      </c>
      <c r="H318" s="815" t="s">
        <v>527</v>
      </c>
      <c r="I318" s="816" t="s">
        <v>672</v>
      </c>
      <c r="J318" s="834" t="str">
        <f t="shared" si="11"/>
        <v>Ok</v>
      </c>
      <c r="L318" s="813" t="s">
        <v>1086</v>
      </c>
      <c r="M318" s="816" t="s">
        <v>1127</v>
      </c>
      <c r="N318" s="847"/>
      <c r="O318" s="813">
        <f>+'Form 2A'!A60</f>
        <v>0</v>
      </c>
      <c r="P318" s="950" t="e">
        <f>VLOOKUP($O318,ICP!$A:$B,2,FALSE)</f>
        <v>#N/A</v>
      </c>
      <c r="R318" s="814" t="s">
        <v>528</v>
      </c>
      <c r="S318" s="949">
        <f t="shared" si="9"/>
        <v>0</v>
      </c>
      <c r="T318" s="909">
        <f>+'Form 2A'!I60</f>
        <v>0</v>
      </c>
    </row>
    <row r="319" spans="1:21">
      <c r="A319" s="813" t="s">
        <v>326</v>
      </c>
      <c r="B319" s="813" t="s">
        <v>293</v>
      </c>
      <c r="C319" s="834">
        <v>580005</v>
      </c>
      <c r="D319" s="834" t="s">
        <v>618</v>
      </c>
      <c r="E319" s="814" t="s">
        <v>527</v>
      </c>
      <c r="G319" s="816" t="s">
        <v>672</v>
      </c>
      <c r="H319" s="815" t="s">
        <v>527</v>
      </c>
      <c r="I319" s="816" t="s">
        <v>672</v>
      </c>
      <c r="J319" s="834" t="str">
        <f t="shared" si="11"/>
        <v>Ok</v>
      </c>
      <c r="L319" s="813" t="s">
        <v>1086</v>
      </c>
      <c r="M319" s="816" t="s">
        <v>1127</v>
      </c>
      <c r="N319" s="847"/>
      <c r="O319" s="813">
        <f>+'Form 2A'!A61</f>
        <v>0</v>
      </c>
      <c r="P319" s="950" t="e">
        <f>VLOOKUP($O319,ICP!$A:$B,2,FALSE)</f>
        <v>#N/A</v>
      </c>
      <c r="R319" s="814" t="s">
        <v>528</v>
      </c>
      <c r="S319" s="949">
        <f t="shared" si="9"/>
        <v>0</v>
      </c>
      <c r="T319" s="909">
        <f>+'Form 2A'!I61</f>
        <v>0</v>
      </c>
    </row>
    <row r="320" spans="1:21">
      <c r="A320" s="813" t="s">
        <v>326</v>
      </c>
      <c r="B320" s="813" t="s">
        <v>293</v>
      </c>
      <c r="C320" s="834">
        <v>580005</v>
      </c>
      <c r="D320" s="834" t="s">
        <v>618</v>
      </c>
      <c r="E320" s="814" t="s">
        <v>527</v>
      </c>
      <c r="G320" s="816" t="s">
        <v>672</v>
      </c>
      <c r="H320" s="815" t="s">
        <v>527</v>
      </c>
      <c r="I320" s="816" t="s">
        <v>672</v>
      </c>
      <c r="J320" s="834" t="str">
        <f t="shared" si="11"/>
        <v>Ok</v>
      </c>
      <c r="L320" s="813" t="s">
        <v>1086</v>
      </c>
      <c r="M320" s="816" t="s">
        <v>1127</v>
      </c>
      <c r="N320" s="847"/>
      <c r="O320" s="813">
        <f>+'Form 2A'!A62</f>
        <v>0</v>
      </c>
      <c r="P320" s="950" t="e">
        <f>VLOOKUP($O320,ICP!$A:$B,2,FALSE)</f>
        <v>#N/A</v>
      </c>
      <c r="R320" s="814" t="s">
        <v>528</v>
      </c>
      <c r="S320" s="949">
        <f t="shared" si="9"/>
        <v>0</v>
      </c>
      <c r="T320" s="909">
        <f>+'Form 2A'!I62</f>
        <v>0</v>
      </c>
    </row>
    <row r="321" spans="1:23">
      <c r="A321" s="813" t="s">
        <v>326</v>
      </c>
      <c r="B321" s="813" t="s">
        <v>293</v>
      </c>
      <c r="C321" s="834">
        <v>580005</v>
      </c>
      <c r="D321" s="834" t="s">
        <v>618</v>
      </c>
      <c r="E321" s="814" t="s">
        <v>527</v>
      </c>
      <c r="G321" s="816" t="s">
        <v>672</v>
      </c>
      <c r="H321" s="815" t="s">
        <v>527</v>
      </c>
      <c r="I321" s="816" t="s">
        <v>672</v>
      </c>
      <c r="J321" s="834" t="str">
        <f t="shared" si="11"/>
        <v>Ok</v>
      </c>
      <c r="L321" s="813" t="s">
        <v>1086</v>
      </c>
      <c r="M321" s="816" t="s">
        <v>1127</v>
      </c>
      <c r="N321" s="847"/>
      <c r="O321" s="813">
        <f>+'Form 2A'!A63</f>
        <v>0</v>
      </c>
      <c r="P321" s="950" t="e">
        <f>VLOOKUP($O321,ICP!$A:$B,2,FALSE)</f>
        <v>#N/A</v>
      </c>
      <c r="R321" s="814" t="s">
        <v>528</v>
      </c>
      <c r="S321" s="949">
        <f t="shared" si="9"/>
        <v>0</v>
      </c>
      <c r="T321" s="909">
        <f>+'Form 2A'!I63</f>
        <v>0</v>
      </c>
    </row>
    <row r="322" spans="1:23">
      <c r="A322" s="813" t="s">
        <v>326</v>
      </c>
      <c r="B322" s="813" t="s">
        <v>293</v>
      </c>
      <c r="C322" s="834">
        <v>580005</v>
      </c>
      <c r="D322" s="834" t="s">
        <v>618</v>
      </c>
      <c r="E322" s="814" t="s">
        <v>527</v>
      </c>
      <c r="G322" s="816" t="s">
        <v>672</v>
      </c>
      <c r="H322" s="815" t="s">
        <v>527</v>
      </c>
      <c r="I322" s="816" t="s">
        <v>672</v>
      </c>
      <c r="J322" s="834" t="str">
        <f t="shared" si="11"/>
        <v>Ok</v>
      </c>
      <c r="L322" s="813" t="s">
        <v>1086</v>
      </c>
      <c r="M322" s="816" t="s">
        <v>1127</v>
      </c>
      <c r="N322" s="847"/>
      <c r="O322" s="813">
        <f>+'Form 2A'!A64</f>
        <v>0</v>
      </c>
      <c r="P322" s="950" t="e">
        <f>VLOOKUP($O322,ICP!$A:$B,2,FALSE)</f>
        <v>#N/A</v>
      </c>
      <c r="R322" s="814" t="s">
        <v>528</v>
      </c>
      <c r="S322" s="949">
        <f t="shared" si="9"/>
        <v>0</v>
      </c>
      <c r="T322" s="909">
        <f>+'Form 2A'!I64</f>
        <v>0</v>
      </c>
    </row>
    <row r="323" spans="1:23">
      <c r="A323" s="813" t="s">
        <v>326</v>
      </c>
      <c r="B323" s="813" t="s">
        <v>293</v>
      </c>
      <c r="C323" s="834">
        <v>580005</v>
      </c>
      <c r="D323" s="834" t="s">
        <v>618</v>
      </c>
      <c r="E323" s="814" t="s">
        <v>527</v>
      </c>
      <c r="G323" s="816" t="s">
        <v>672</v>
      </c>
      <c r="H323" s="815" t="s">
        <v>527</v>
      </c>
      <c r="I323" s="816" t="s">
        <v>672</v>
      </c>
      <c r="J323" s="834" t="str">
        <f t="shared" si="11"/>
        <v>Ok</v>
      </c>
      <c r="L323" s="813" t="s">
        <v>1086</v>
      </c>
      <c r="M323" s="816" t="s">
        <v>1127</v>
      </c>
      <c r="N323" s="847"/>
      <c r="O323" s="813">
        <f>+'Form 2A'!A65</f>
        <v>0</v>
      </c>
      <c r="P323" s="950" t="e">
        <f>VLOOKUP($O323,ICP!$A:$B,2,FALSE)</f>
        <v>#N/A</v>
      </c>
      <c r="R323" s="814" t="s">
        <v>528</v>
      </c>
      <c r="S323" s="949">
        <f t="shared" si="9"/>
        <v>0</v>
      </c>
      <c r="T323" s="909">
        <f>+'Form 2A'!I65</f>
        <v>0</v>
      </c>
    </row>
    <row r="324" spans="1:23">
      <c r="A324" s="813" t="s">
        <v>326</v>
      </c>
      <c r="B324" s="813" t="s">
        <v>293</v>
      </c>
      <c r="C324" s="834">
        <v>580005</v>
      </c>
      <c r="D324" s="834" t="s">
        <v>618</v>
      </c>
      <c r="E324" s="814" t="s">
        <v>527</v>
      </c>
      <c r="G324" s="816" t="s">
        <v>672</v>
      </c>
      <c r="H324" s="815" t="s">
        <v>527</v>
      </c>
      <c r="I324" s="816" t="s">
        <v>672</v>
      </c>
      <c r="J324" s="834" t="str">
        <f t="shared" si="11"/>
        <v>Ok</v>
      </c>
      <c r="L324" s="813" t="s">
        <v>1086</v>
      </c>
      <c r="M324" s="816" t="s">
        <v>1127</v>
      </c>
      <c r="N324" s="847"/>
      <c r="O324" s="813">
        <f>+'Form 2A'!A66</f>
        <v>0</v>
      </c>
      <c r="P324" s="950" t="e">
        <f>VLOOKUP($O324,ICP!$A:$B,2,FALSE)</f>
        <v>#N/A</v>
      </c>
      <c r="R324" s="814" t="s">
        <v>528</v>
      </c>
      <c r="S324" s="949">
        <f t="shared" si="9"/>
        <v>0</v>
      </c>
      <c r="T324" s="909">
        <f>+'Form 2A'!I66</f>
        <v>0</v>
      </c>
    </row>
    <row r="325" spans="1:23">
      <c r="A325" s="813" t="s">
        <v>326</v>
      </c>
      <c r="B325" s="813" t="s">
        <v>293</v>
      </c>
      <c r="C325" s="834">
        <v>580005</v>
      </c>
      <c r="D325" s="834" t="s">
        <v>618</v>
      </c>
      <c r="E325" s="814" t="s">
        <v>527</v>
      </c>
      <c r="G325" s="816" t="s">
        <v>672</v>
      </c>
      <c r="H325" s="815" t="s">
        <v>527</v>
      </c>
      <c r="I325" s="816" t="s">
        <v>672</v>
      </c>
      <c r="J325" s="834" t="str">
        <f t="shared" si="11"/>
        <v>Ok</v>
      </c>
      <c r="L325" s="813" t="s">
        <v>1086</v>
      </c>
      <c r="M325" s="816" t="s">
        <v>1127</v>
      </c>
      <c r="N325" s="847"/>
      <c r="O325" s="813">
        <f>+'Form 2A'!A67</f>
        <v>0</v>
      </c>
      <c r="P325" s="950" t="e">
        <f>VLOOKUP($O325,ICP!$A:$B,2,FALSE)</f>
        <v>#N/A</v>
      </c>
      <c r="R325" s="814" t="s">
        <v>528</v>
      </c>
      <c r="S325" s="949">
        <f t="shared" si="9"/>
        <v>0</v>
      </c>
      <c r="T325" s="909">
        <f>+'Form 2A'!I67</f>
        <v>0</v>
      </c>
    </row>
    <row r="326" spans="1:23">
      <c r="A326" s="813" t="s">
        <v>326</v>
      </c>
      <c r="B326" s="813" t="s">
        <v>293</v>
      </c>
      <c r="C326" s="834">
        <v>580005</v>
      </c>
      <c r="D326" s="834" t="s">
        <v>618</v>
      </c>
      <c r="E326" s="814" t="s">
        <v>527</v>
      </c>
      <c r="G326" s="816" t="s">
        <v>672</v>
      </c>
      <c r="H326" s="815" t="s">
        <v>527</v>
      </c>
      <c r="I326" s="816" t="s">
        <v>672</v>
      </c>
      <c r="J326" s="834" t="str">
        <f t="shared" si="11"/>
        <v>Ok</v>
      </c>
      <c r="L326" s="813" t="s">
        <v>1086</v>
      </c>
      <c r="M326" s="816" t="s">
        <v>1127</v>
      </c>
      <c r="N326" s="847"/>
      <c r="O326" s="813">
        <f>+'Form 2A'!A68</f>
        <v>0</v>
      </c>
      <c r="P326" s="950" t="e">
        <f>VLOOKUP($O326,ICP!$A:$B,2,FALSE)</f>
        <v>#N/A</v>
      </c>
      <c r="R326" s="814" t="s">
        <v>528</v>
      </c>
      <c r="S326" s="949">
        <f t="shared" si="9"/>
        <v>0</v>
      </c>
      <c r="T326" s="909">
        <f>+'Form 2A'!I68</f>
        <v>0</v>
      </c>
    </row>
    <row r="327" spans="1:23">
      <c r="A327" s="813" t="s">
        <v>326</v>
      </c>
      <c r="B327" s="813" t="s">
        <v>293</v>
      </c>
      <c r="C327" s="834">
        <v>580005</v>
      </c>
      <c r="D327" s="834" t="s">
        <v>618</v>
      </c>
      <c r="E327" s="814" t="s">
        <v>527</v>
      </c>
      <c r="G327" s="816" t="s">
        <v>672</v>
      </c>
      <c r="H327" s="815" t="s">
        <v>527</v>
      </c>
      <c r="I327" s="816" t="s">
        <v>672</v>
      </c>
      <c r="J327" s="834" t="str">
        <f t="shared" si="11"/>
        <v>Ok</v>
      </c>
      <c r="L327" s="813" t="s">
        <v>1086</v>
      </c>
      <c r="M327" s="816" t="s">
        <v>1127</v>
      </c>
      <c r="N327" s="847"/>
      <c r="O327" s="813">
        <f>+'Form 2A'!A69</f>
        <v>0</v>
      </c>
      <c r="P327" s="950" t="e">
        <f>VLOOKUP($O327,ICP!$A:$B,2,FALSE)</f>
        <v>#N/A</v>
      </c>
      <c r="R327" s="814" t="s">
        <v>528</v>
      </c>
      <c r="S327" s="949">
        <f t="shared" ref="S327:S390" si="12">+T327*$S$1</f>
        <v>0</v>
      </c>
      <c r="T327" s="909">
        <f>+'Form 2A'!I69</f>
        <v>0</v>
      </c>
    </row>
    <row r="328" spans="1:23">
      <c r="A328" s="813" t="s">
        <v>326</v>
      </c>
      <c r="B328" s="813" t="s">
        <v>293</v>
      </c>
      <c r="C328" s="834">
        <v>580005</v>
      </c>
      <c r="D328" s="834" t="s">
        <v>618</v>
      </c>
      <c r="E328" s="814" t="s">
        <v>527</v>
      </c>
      <c r="G328" s="816" t="s">
        <v>672</v>
      </c>
      <c r="H328" s="815" t="s">
        <v>527</v>
      </c>
      <c r="I328" s="816" t="s">
        <v>672</v>
      </c>
      <c r="J328" s="834" t="str">
        <f t="shared" si="11"/>
        <v>Ok</v>
      </c>
      <c r="L328" s="813" t="s">
        <v>1086</v>
      </c>
      <c r="M328" s="816" t="s">
        <v>1127</v>
      </c>
      <c r="N328" s="847"/>
      <c r="O328" s="813">
        <f>+'Form 2A'!A70</f>
        <v>0</v>
      </c>
      <c r="P328" s="950" t="e">
        <f>VLOOKUP($O328,ICP!$A:$B,2,FALSE)</f>
        <v>#N/A</v>
      </c>
      <c r="R328" s="814" t="s">
        <v>528</v>
      </c>
      <c r="S328" s="949">
        <f t="shared" si="12"/>
        <v>0</v>
      </c>
      <c r="T328" s="909">
        <f>+'Form 2A'!I70</f>
        <v>0</v>
      </c>
    </row>
    <row r="329" spans="1:23">
      <c r="A329" s="813" t="s">
        <v>326</v>
      </c>
      <c r="B329" s="813" t="s">
        <v>293</v>
      </c>
      <c r="C329" s="834">
        <v>580005</v>
      </c>
      <c r="D329" s="834" t="s">
        <v>618</v>
      </c>
      <c r="E329" s="814" t="s">
        <v>527</v>
      </c>
      <c r="G329" s="816" t="s">
        <v>672</v>
      </c>
      <c r="H329" s="815" t="s">
        <v>527</v>
      </c>
      <c r="I329" s="816" t="s">
        <v>672</v>
      </c>
      <c r="J329" s="834" t="str">
        <f t="shared" si="11"/>
        <v>Ok</v>
      </c>
      <c r="L329" s="813" t="s">
        <v>1086</v>
      </c>
      <c r="M329" s="816" t="s">
        <v>1127</v>
      </c>
      <c r="N329" s="847"/>
      <c r="O329" s="813">
        <f>+'Form 2A'!A71</f>
        <v>0</v>
      </c>
      <c r="P329" s="950" t="e">
        <f>VLOOKUP($O329,ICP!$A:$B,2,FALSE)</f>
        <v>#N/A</v>
      </c>
      <c r="R329" s="814" t="s">
        <v>528</v>
      </c>
      <c r="S329" s="949">
        <f t="shared" si="12"/>
        <v>0</v>
      </c>
      <c r="T329" s="909">
        <f>+'Form 2A'!I71</f>
        <v>0</v>
      </c>
    </row>
    <row r="330" spans="1:23">
      <c r="A330" s="813" t="s">
        <v>326</v>
      </c>
      <c r="B330" s="813" t="s">
        <v>293</v>
      </c>
      <c r="C330" s="834">
        <v>580005</v>
      </c>
      <c r="D330" s="834" t="s">
        <v>618</v>
      </c>
      <c r="E330" s="814" t="s">
        <v>527</v>
      </c>
      <c r="G330" s="816" t="s">
        <v>672</v>
      </c>
      <c r="H330" s="815" t="s">
        <v>527</v>
      </c>
      <c r="I330" s="816" t="s">
        <v>672</v>
      </c>
      <c r="J330" s="834" t="str">
        <f t="shared" si="11"/>
        <v>Ok</v>
      </c>
      <c r="L330" s="813" t="s">
        <v>1086</v>
      </c>
      <c r="M330" s="816" t="s">
        <v>1127</v>
      </c>
      <c r="N330" s="847"/>
      <c r="O330" s="813">
        <f>+'Form 2A'!A72</f>
        <v>0</v>
      </c>
      <c r="P330" s="950" t="e">
        <f>VLOOKUP($O330,ICP!$A:$B,2,FALSE)</f>
        <v>#N/A</v>
      </c>
      <c r="R330" s="814" t="s">
        <v>528</v>
      </c>
      <c r="S330" s="949">
        <f t="shared" si="12"/>
        <v>0</v>
      </c>
      <c r="T330" s="909">
        <f>+'Form 2A'!I72</f>
        <v>0</v>
      </c>
    </row>
    <row r="331" spans="1:23">
      <c r="A331" s="813" t="s">
        <v>326</v>
      </c>
      <c r="B331" s="813" t="s">
        <v>293</v>
      </c>
      <c r="C331" s="834">
        <v>580005</v>
      </c>
      <c r="D331" s="834" t="s">
        <v>618</v>
      </c>
      <c r="E331" s="814" t="s">
        <v>527</v>
      </c>
      <c r="G331" s="816" t="s">
        <v>672</v>
      </c>
      <c r="H331" s="815" t="s">
        <v>527</v>
      </c>
      <c r="I331" s="816" t="s">
        <v>672</v>
      </c>
      <c r="J331" s="834" t="str">
        <f t="shared" si="11"/>
        <v>Ok</v>
      </c>
      <c r="L331" s="813" t="s">
        <v>1086</v>
      </c>
      <c r="M331" s="816" t="s">
        <v>1127</v>
      </c>
      <c r="N331" s="847"/>
      <c r="O331" s="813">
        <f>+'Form 2A'!A73</f>
        <v>0</v>
      </c>
      <c r="P331" s="950" t="e">
        <f>VLOOKUP($O331,ICP!$A:$B,2,FALSE)</f>
        <v>#N/A</v>
      </c>
      <c r="R331" s="814" t="s">
        <v>528</v>
      </c>
      <c r="S331" s="949">
        <f t="shared" si="12"/>
        <v>0</v>
      </c>
      <c r="T331" s="909">
        <f>+'Form 2A'!I73</f>
        <v>0</v>
      </c>
    </row>
    <row r="332" spans="1:23">
      <c r="A332" s="813" t="s">
        <v>326</v>
      </c>
      <c r="B332" s="813" t="s">
        <v>293</v>
      </c>
      <c r="C332" s="834">
        <v>580005</v>
      </c>
      <c r="D332" s="834" t="s">
        <v>618</v>
      </c>
      <c r="E332" s="814" t="s">
        <v>527</v>
      </c>
      <c r="G332" s="816" t="s">
        <v>672</v>
      </c>
      <c r="H332" s="815" t="s">
        <v>527</v>
      </c>
      <c r="I332" s="816" t="s">
        <v>672</v>
      </c>
      <c r="J332" s="834" t="str">
        <f t="shared" si="11"/>
        <v>Ok</v>
      </c>
      <c r="L332" s="813" t="s">
        <v>1086</v>
      </c>
      <c r="M332" s="816" t="s">
        <v>1127</v>
      </c>
      <c r="N332" s="847"/>
      <c r="O332" s="813">
        <f>+'Form 2A'!A74</f>
        <v>0</v>
      </c>
      <c r="P332" s="950" t="e">
        <f>VLOOKUP($O332,ICP!$A:$B,2,FALSE)</f>
        <v>#N/A</v>
      </c>
      <c r="R332" s="814" t="s">
        <v>528</v>
      </c>
      <c r="S332" s="949">
        <f t="shared" si="12"/>
        <v>0</v>
      </c>
      <c r="T332" s="909">
        <f>+'Form 2A'!I74</f>
        <v>0</v>
      </c>
    </row>
    <row r="333" spans="1:23">
      <c r="A333" s="813" t="s">
        <v>326</v>
      </c>
      <c r="B333" s="813" t="s">
        <v>293</v>
      </c>
      <c r="C333" s="834">
        <v>580005</v>
      </c>
      <c r="D333" s="834" t="s">
        <v>618</v>
      </c>
      <c r="E333" s="814" t="s">
        <v>527</v>
      </c>
      <c r="G333" s="816" t="s">
        <v>672</v>
      </c>
      <c r="H333" s="815" t="s">
        <v>527</v>
      </c>
      <c r="I333" s="816" t="s">
        <v>672</v>
      </c>
      <c r="J333" s="834" t="str">
        <f t="shared" si="11"/>
        <v>Ok</v>
      </c>
      <c r="L333" s="813" t="s">
        <v>1086</v>
      </c>
      <c r="M333" s="816" t="s">
        <v>1127</v>
      </c>
      <c r="N333" s="847"/>
      <c r="O333" s="813">
        <f>+'Form 2A'!A75</f>
        <v>0</v>
      </c>
      <c r="P333" s="950" t="e">
        <f>VLOOKUP($O333,ICP!$A:$B,2,FALSE)</f>
        <v>#N/A</v>
      </c>
      <c r="R333" s="814" t="s">
        <v>528</v>
      </c>
      <c r="S333" s="949">
        <f t="shared" si="12"/>
        <v>0</v>
      </c>
      <c r="T333" s="909">
        <f>+'Form 2A'!I75</f>
        <v>0</v>
      </c>
    </row>
    <row r="334" spans="1:23">
      <c r="A334" s="813" t="s">
        <v>326</v>
      </c>
      <c r="B334" s="813" t="s">
        <v>293</v>
      </c>
      <c r="C334" s="834">
        <v>580005</v>
      </c>
      <c r="D334" s="834" t="s">
        <v>618</v>
      </c>
      <c r="E334" s="814" t="s">
        <v>527</v>
      </c>
      <c r="G334" s="816" t="s">
        <v>672</v>
      </c>
      <c r="H334" s="815" t="s">
        <v>527</v>
      </c>
      <c r="I334" s="816" t="s">
        <v>672</v>
      </c>
      <c r="J334" s="834" t="str">
        <f t="shared" si="11"/>
        <v>Ok</v>
      </c>
      <c r="L334" s="816" t="s">
        <v>1086</v>
      </c>
      <c r="M334" s="816" t="s">
        <v>1127</v>
      </c>
      <c r="N334" s="840"/>
      <c r="O334" s="813">
        <f>+'Form 2A'!A76</f>
        <v>0</v>
      </c>
      <c r="P334" s="950" t="e">
        <f>VLOOKUP($O334,ICP!$A:$B,2,FALSE)</f>
        <v>#N/A</v>
      </c>
      <c r="R334" s="814" t="s">
        <v>528</v>
      </c>
      <c r="S334" s="949">
        <f t="shared" si="12"/>
        <v>0</v>
      </c>
      <c r="T334" s="909">
        <f>+'Form 2A'!I76</f>
        <v>0</v>
      </c>
    </row>
    <row r="335" spans="1:23">
      <c r="A335" s="830" t="s">
        <v>1191</v>
      </c>
      <c r="B335" s="831"/>
      <c r="C335" s="831"/>
      <c r="D335" s="831"/>
      <c r="E335" s="818"/>
      <c r="F335" s="818"/>
      <c r="G335" s="831"/>
      <c r="H335" s="832"/>
      <c r="I335" s="833"/>
      <c r="J335" s="831"/>
      <c r="K335" s="831"/>
      <c r="L335" s="831" t="s">
        <v>1062</v>
      </c>
      <c r="M335" s="831"/>
      <c r="N335" s="818"/>
      <c r="O335" s="873"/>
      <c r="P335" s="933"/>
      <c r="Q335" s="879"/>
      <c r="R335" s="818"/>
      <c r="S335" s="908">
        <f>SUM(S336:S505)</f>
        <v>0</v>
      </c>
      <c r="T335" s="908">
        <f>SUM(T336:T505)</f>
        <v>0</v>
      </c>
      <c r="W335" s="958"/>
    </row>
    <row r="336" spans="1:23">
      <c r="A336" s="813" t="s">
        <v>294</v>
      </c>
      <c r="B336" s="813">
        <v>110100</v>
      </c>
      <c r="C336" s="834">
        <v>110105</v>
      </c>
      <c r="D336" s="834" t="s">
        <v>553</v>
      </c>
      <c r="E336" s="814">
        <v>100010</v>
      </c>
      <c r="G336" s="813" t="s">
        <v>294</v>
      </c>
      <c r="H336" s="815">
        <v>100010</v>
      </c>
      <c r="I336" s="816" t="s">
        <v>294</v>
      </c>
      <c r="J336" s="834" t="str">
        <f t="shared" ref="J336:J400" si="13">IF(E336=H336,"Ok","No Match")</f>
        <v>Ok</v>
      </c>
      <c r="L336" s="915">
        <v>100010</v>
      </c>
      <c r="M336" s="816" t="s">
        <v>294</v>
      </c>
      <c r="N336" s="847"/>
      <c r="O336" s="855"/>
      <c r="P336" s="932"/>
      <c r="Q336" s="920"/>
      <c r="R336" s="814" t="s">
        <v>337</v>
      </c>
      <c r="S336" s="949">
        <f t="shared" si="12"/>
        <v>0</v>
      </c>
      <c r="T336" s="909">
        <f>+'Form 2C'!C10</f>
        <v>0</v>
      </c>
    </row>
    <row r="337" spans="1:20">
      <c r="A337" s="834" t="s">
        <v>839</v>
      </c>
      <c r="B337" s="813">
        <v>118010</v>
      </c>
      <c r="C337" s="834">
        <v>118005</v>
      </c>
      <c r="D337" s="834" t="s">
        <v>554</v>
      </c>
      <c r="E337" s="814">
        <v>101010</v>
      </c>
      <c r="G337" s="813" t="s">
        <v>550</v>
      </c>
      <c r="H337" s="815">
        <v>101010</v>
      </c>
      <c r="I337" s="813" t="s">
        <v>550</v>
      </c>
      <c r="J337" s="834" t="str">
        <f t="shared" si="13"/>
        <v>Ok</v>
      </c>
      <c r="L337" s="915">
        <v>101010</v>
      </c>
      <c r="M337" s="813" t="s">
        <v>550</v>
      </c>
      <c r="N337" s="847"/>
      <c r="O337" s="855"/>
      <c r="P337" s="932"/>
      <c r="Q337" s="920"/>
      <c r="R337" s="814" t="s">
        <v>337</v>
      </c>
      <c r="S337" s="949">
        <f t="shared" si="12"/>
        <v>0</v>
      </c>
      <c r="T337" s="909">
        <f>+'Form 2C'!C13</f>
        <v>0</v>
      </c>
    </row>
    <row r="338" spans="1:20">
      <c r="A338" s="834" t="s">
        <v>840</v>
      </c>
      <c r="B338" s="813" t="s">
        <v>295</v>
      </c>
      <c r="C338" s="834">
        <v>118005</v>
      </c>
      <c r="D338" s="834" t="s">
        <v>554</v>
      </c>
      <c r="E338" s="814" t="s">
        <v>537</v>
      </c>
      <c r="G338" s="813" t="s">
        <v>674</v>
      </c>
      <c r="H338" s="815" t="s">
        <v>537</v>
      </c>
      <c r="I338" s="813" t="s">
        <v>674</v>
      </c>
      <c r="J338" s="834" t="str">
        <f t="shared" si="13"/>
        <v>Ok</v>
      </c>
      <c r="L338" s="813" t="s">
        <v>1063</v>
      </c>
      <c r="M338" s="813" t="s">
        <v>1128</v>
      </c>
      <c r="N338" s="847"/>
      <c r="O338" s="813">
        <f>+'Form 2C'!A40</f>
        <v>0</v>
      </c>
      <c r="P338" s="950" t="e">
        <f>VLOOKUP($O338,ICP!$A:$B,2,FALSE)</f>
        <v>#N/A</v>
      </c>
      <c r="R338" s="814" t="s">
        <v>338</v>
      </c>
      <c r="S338" s="949">
        <f t="shared" si="12"/>
        <v>0</v>
      </c>
      <c r="T338" s="909">
        <f>+'Form 2C'!C40</f>
        <v>0</v>
      </c>
    </row>
    <row r="339" spans="1:20">
      <c r="A339" s="834" t="s">
        <v>840</v>
      </c>
      <c r="B339" s="813" t="s">
        <v>295</v>
      </c>
      <c r="C339" s="834">
        <v>118005</v>
      </c>
      <c r="D339" s="834" t="s">
        <v>554</v>
      </c>
      <c r="E339" s="814" t="s">
        <v>537</v>
      </c>
      <c r="G339" s="813" t="s">
        <v>674</v>
      </c>
      <c r="H339" s="815" t="s">
        <v>537</v>
      </c>
      <c r="I339" s="813" t="s">
        <v>674</v>
      </c>
      <c r="J339" s="834" t="str">
        <f t="shared" si="13"/>
        <v>Ok</v>
      </c>
      <c r="L339" s="813" t="s">
        <v>1063</v>
      </c>
      <c r="M339" s="813" t="s">
        <v>1128</v>
      </c>
      <c r="N339" s="847"/>
      <c r="O339" s="813">
        <f>+'Form 2C'!A41</f>
        <v>0</v>
      </c>
      <c r="P339" s="950" t="e">
        <f>VLOOKUP($O339,ICP!$A:$B,2,FALSE)</f>
        <v>#N/A</v>
      </c>
      <c r="R339" s="814" t="s">
        <v>338</v>
      </c>
      <c r="S339" s="949">
        <f t="shared" si="12"/>
        <v>0</v>
      </c>
      <c r="T339" s="909">
        <f>+'Form 2C'!C41</f>
        <v>0</v>
      </c>
    </row>
    <row r="340" spans="1:20">
      <c r="A340" s="834" t="s">
        <v>840</v>
      </c>
      <c r="B340" s="813" t="s">
        <v>295</v>
      </c>
      <c r="C340" s="834">
        <v>118005</v>
      </c>
      <c r="D340" s="834" t="s">
        <v>554</v>
      </c>
      <c r="E340" s="814" t="s">
        <v>537</v>
      </c>
      <c r="G340" s="813" t="s">
        <v>674</v>
      </c>
      <c r="H340" s="815" t="s">
        <v>537</v>
      </c>
      <c r="I340" s="813" t="s">
        <v>674</v>
      </c>
      <c r="J340" s="834" t="str">
        <f t="shared" si="13"/>
        <v>Ok</v>
      </c>
      <c r="L340" s="813" t="s">
        <v>1063</v>
      </c>
      <c r="M340" s="813" t="s">
        <v>1128</v>
      </c>
      <c r="N340" s="847"/>
      <c r="O340" s="813">
        <f>+'Form 2C'!A42</f>
        <v>0</v>
      </c>
      <c r="P340" s="950" t="e">
        <f>VLOOKUP($O340,ICP!$A:$B,2,FALSE)</f>
        <v>#N/A</v>
      </c>
      <c r="R340" s="814" t="s">
        <v>338</v>
      </c>
      <c r="S340" s="949">
        <f t="shared" si="12"/>
        <v>0</v>
      </c>
      <c r="T340" s="909">
        <f>+'Form 2C'!C42</f>
        <v>0</v>
      </c>
    </row>
    <row r="341" spans="1:20">
      <c r="A341" s="834" t="s">
        <v>840</v>
      </c>
      <c r="B341" s="813" t="s">
        <v>295</v>
      </c>
      <c r="C341" s="834">
        <v>118005</v>
      </c>
      <c r="D341" s="834" t="s">
        <v>554</v>
      </c>
      <c r="E341" s="814" t="s">
        <v>537</v>
      </c>
      <c r="G341" s="813" t="s">
        <v>674</v>
      </c>
      <c r="H341" s="815" t="s">
        <v>537</v>
      </c>
      <c r="I341" s="813" t="s">
        <v>674</v>
      </c>
      <c r="J341" s="834" t="str">
        <f t="shared" si="13"/>
        <v>Ok</v>
      </c>
      <c r="L341" s="813" t="s">
        <v>1063</v>
      </c>
      <c r="M341" s="813" t="s">
        <v>1128</v>
      </c>
      <c r="N341" s="847"/>
      <c r="O341" s="813">
        <f>+'Form 2C'!A43</f>
        <v>0</v>
      </c>
      <c r="P341" s="950" t="e">
        <f>VLOOKUP($O341,ICP!$A:$B,2,FALSE)</f>
        <v>#N/A</v>
      </c>
      <c r="R341" s="814" t="s">
        <v>338</v>
      </c>
      <c r="S341" s="949">
        <f t="shared" si="12"/>
        <v>0</v>
      </c>
      <c r="T341" s="909">
        <f>+'Form 2C'!C43</f>
        <v>0</v>
      </c>
    </row>
    <row r="342" spans="1:20">
      <c r="A342" s="834" t="s">
        <v>840</v>
      </c>
      <c r="B342" s="813" t="s">
        <v>295</v>
      </c>
      <c r="C342" s="834">
        <v>118005</v>
      </c>
      <c r="D342" s="834" t="s">
        <v>554</v>
      </c>
      <c r="E342" s="814" t="s">
        <v>537</v>
      </c>
      <c r="G342" s="813" t="s">
        <v>674</v>
      </c>
      <c r="H342" s="815" t="s">
        <v>537</v>
      </c>
      <c r="I342" s="813" t="s">
        <v>674</v>
      </c>
      <c r="J342" s="834" t="str">
        <f t="shared" si="13"/>
        <v>Ok</v>
      </c>
      <c r="L342" s="813" t="s">
        <v>1063</v>
      </c>
      <c r="M342" s="813" t="s">
        <v>1128</v>
      </c>
      <c r="N342" s="847"/>
      <c r="O342" s="813">
        <f>+'Form 2C'!A44</f>
        <v>0</v>
      </c>
      <c r="P342" s="950" t="e">
        <f>VLOOKUP($O342,ICP!$A:$B,2,FALSE)</f>
        <v>#N/A</v>
      </c>
      <c r="R342" s="814" t="s">
        <v>338</v>
      </c>
      <c r="S342" s="949">
        <f t="shared" si="12"/>
        <v>0</v>
      </c>
      <c r="T342" s="909">
        <f>+'Form 2C'!C44</f>
        <v>0</v>
      </c>
    </row>
    <row r="343" spans="1:20">
      <c r="A343" s="834" t="s">
        <v>840</v>
      </c>
      <c r="B343" s="813" t="s">
        <v>295</v>
      </c>
      <c r="C343" s="834">
        <v>118005</v>
      </c>
      <c r="D343" s="834" t="s">
        <v>554</v>
      </c>
      <c r="E343" s="814" t="s">
        <v>537</v>
      </c>
      <c r="G343" s="813" t="s">
        <v>674</v>
      </c>
      <c r="H343" s="815" t="s">
        <v>537</v>
      </c>
      <c r="I343" s="813" t="s">
        <v>674</v>
      </c>
      <c r="J343" s="834" t="str">
        <f t="shared" si="13"/>
        <v>Ok</v>
      </c>
      <c r="L343" s="813" t="s">
        <v>1063</v>
      </c>
      <c r="M343" s="813" t="s">
        <v>1128</v>
      </c>
      <c r="N343" s="847"/>
      <c r="O343" s="813">
        <f>+'Form 2C'!A45</f>
        <v>0</v>
      </c>
      <c r="P343" s="950" t="e">
        <f>VLOOKUP($O343,ICP!$A:$B,2,FALSE)</f>
        <v>#N/A</v>
      </c>
      <c r="R343" s="814" t="s">
        <v>338</v>
      </c>
      <c r="S343" s="949">
        <f t="shared" si="12"/>
        <v>0</v>
      </c>
      <c r="T343" s="909">
        <f>+'Form 2C'!C45</f>
        <v>0</v>
      </c>
    </row>
    <row r="344" spans="1:20">
      <c r="A344" s="834" t="s">
        <v>840</v>
      </c>
      <c r="B344" s="813" t="s">
        <v>295</v>
      </c>
      <c r="C344" s="834">
        <v>118005</v>
      </c>
      <c r="D344" s="834" t="s">
        <v>554</v>
      </c>
      <c r="E344" s="814" t="s">
        <v>537</v>
      </c>
      <c r="G344" s="813" t="s">
        <v>674</v>
      </c>
      <c r="H344" s="815" t="s">
        <v>537</v>
      </c>
      <c r="I344" s="813" t="s">
        <v>674</v>
      </c>
      <c r="J344" s="834" t="str">
        <f t="shared" si="13"/>
        <v>Ok</v>
      </c>
      <c r="L344" s="813" t="s">
        <v>1063</v>
      </c>
      <c r="M344" s="813" t="s">
        <v>1128</v>
      </c>
      <c r="N344" s="847"/>
      <c r="O344" s="813">
        <f>+'Form 2C'!A46</f>
        <v>0</v>
      </c>
      <c r="P344" s="950" t="e">
        <f>VLOOKUP($O344,ICP!$A:$B,2,FALSE)</f>
        <v>#N/A</v>
      </c>
      <c r="R344" s="814" t="s">
        <v>338</v>
      </c>
      <c r="S344" s="949">
        <f t="shared" si="12"/>
        <v>0</v>
      </c>
      <c r="T344" s="909">
        <f>+'Form 2C'!C46</f>
        <v>0</v>
      </c>
    </row>
    <row r="345" spans="1:20">
      <c r="A345" s="834" t="s">
        <v>840</v>
      </c>
      <c r="B345" s="813" t="s">
        <v>295</v>
      </c>
      <c r="C345" s="834">
        <v>118005</v>
      </c>
      <c r="D345" s="834" t="s">
        <v>554</v>
      </c>
      <c r="E345" s="814" t="s">
        <v>537</v>
      </c>
      <c r="G345" s="813" t="s">
        <v>674</v>
      </c>
      <c r="H345" s="815" t="s">
        <v>537</v>
      </c>
      <c r="I345" s="813" t="s">
        <v>674</v>
      </c>
      <c r="J345" s="834" t="str">
        <f t="shared" si="13"/>
        <v>Ok</v>
      </c>
      <c r="L345" s="813" t="s">
        <v>1063</v>
      </c>
      <c r="M345" s="813" t="s">
        <v>1128</v>
      </c>
      <c r="N345" s="847"/>
      <c r="O345" s="813">
        <f>+'Form 2C'!A47</f>
        <v>0</v>
      </c>
      <c r="P345" s="950" t="e">
        <f>VLOOKUP($O345,ICP!$A:$B,2,FALSE)</f>
        <v>#N/A</v>
      </c>
      <c r="R345" s="814" t="s">
        <v>338</v>
      </c>
      <c r="S345" s="949">
        <f t="shared" si="12"/>
        <v>0</v>
      </c>
      <c r="T345" s="909">
        <f>+'Form 2C'!C47</f>
        <v>0</v>
      </c>
    </row>
    <row r="346" spans="1:20">
      <c r="A346" s="834" t="s">
        <v>840</v>
      </c>
      <c r="B346" s="813" t="s">
        <v>295</v>
      </c>
      <c r="C346" s="834">
        <v>118005</v>
      </c>
      <c r="D346" s="834" t="s">
        <v>554</v>
      </c>
      <c r="E346" s="814" t="s">
        <v>537</v>
      </c>
      <c r="G346" s="813" t="s">
        <v>674</v>
      </c>
      <c r="H346" s="815" t="s">
        <v>537</v>
      </c>
      <c r="I346" s="813" t="s">
        <v>674</v>
      </c>
      <c r="J346" s="834" t="str">
        <f t="shared" si="13"/>
        <v>Ok</v>
      </c>
      <c r="L346" s="813" t="s">
        <v>1063</v>
      </c>
      <c r="M346" s="813" t="s">
        <v>1128</v>
      </c>
      <c r="N346" s="847"/>
      <c r="O346" s="813">
        <f>+'Form 2C'!A48</f>
        <v>0</v>
      </c>
      <c r="P346" s="950" t="e">
        <f>VLOOKUP($O346,ICP!$A:$B,2,FALSE)</f>
        <v>#N/A</v>
      </c>
      <c r="R346" s="814" t="s">
        <v>338</v>
      </c>
      <c r="S346" s="949">
        <f t="shared" si="12"/>
        <v>0</v>
      </c>
      <c r="T346" s="909">
        <f>+'Form 2C'!C48</f>
        <v>0</v>
      </c>
    </row>
    <row r="347" spans="1:20">
      <c r="A347" s="834" t="s">
        <v>840</v>
      </c>
      <c r="B347" s="813" t="s">
        <v>295</v>
      </c>
      <c r="C347" s="834">
        <v>118005</v>
      </c>
      <c r="D347" s="834" t="s">
        <v>554</v>
      </c>
      <c r="E347" s="814" t="s">
        <v>537</v>
      </c>
      <c r="G347" s="813" t="s">
        <v>674</v>
      </c>
      <c r="H347" s="815" t="s">
        <v>537</v>
      </c>
      <c r="I347" s="813" t="s">
        <v>674</v>
      </c>
      <c r="J347" s="834" t="str">
        <f t="shared" si="13"/>
        <v>Ok</v>
      </c>
      <c r="L347" s="813" t="s">
        <v>1063</v>
      </c>
      <c r="M347" s="813" t="s">
        <v>1128</v>
      </c>
      <c r="N347" s="847"/>
      <c r="O347" s="813">
        <f>+'Form 2C'!A49</f>
        <v>0</v>
      </c>
      <c r="P347" s="950" t="e">
        <f>VLOOKUP($O347,ICP!$A:$B,2,FALSE)</f>
        <v>#N/A</v>
      </c>
      <c r="R347" s="814" t="s">
        <v>338</v>
      </c>
      <c r="S347" s="949">
        <f t="shared" si="12"/>
        <v>0</v>
      </c>
      <c r="T347" s="909">
        <f>+'Form 2C'!C49</f>
        <v>0</v>
      </c>
    </row>
    <row r="348" spans="1:20">
      <c r="A348" s="834" t="s">
        <v>840</v>
      </c>
      <c r="B348" s="813" t="s">
        <v>295</v>
      </c>
      <c r="C348" s="834">
        <v>118005</v>
      </c>
      <c r="D348" s="834" t="s">
        <v>554</v>
      </c>
      <c r="E348" s="814" t="s">
        <v>537</v>
      </c>
      <c r="G348" s="813" t="s">
        <v>674</v>
      </c>
      <c r="H348" s="815" t="s">
        <v>537</v>
      </c>
      <c r="I348" s="813" t="s">
        <v>674</v>
      </c>
      <c r="J348" s="834" t="str">
        <f t="shared" si="13"/>
        <v>Ok</v>
      </c>
      <c r="L348" s="813" t="s">
        <v>1063</v>
      </c>
      <c r="M348" s="813" t="s">
        <v>1128</v>
      </c>
      <c r="N348" s="847"/>
      <c r="O348" s="813">
        <f>+'Form 2C'!A50</f>
        <v>0</v>
      </c>
      <c r="P348" s="950" t="e">
        <f>VLOOKUP($O348,ICP!$A:$B,2,FALSE)</f>
        <v>#N/A</v>
      </c>
      <c r="R348" s="814" t="s">
        <v>338</v>
      </c>
      <c r="S348" s="949">
        <f t="shared" si="12"/>
        <v>0</v>
      </c>
      <c r="T348" s="909">
        <f>+'Form 2C'!C50</f>
        <v>0</v>
      </c>
    </row>
    <row r="349" spans="1:20">
      <c r="A349" s="834" t="s">
        <v>840</v>
      </c>
      <c r="B349" s="813" t="s">
        <v>295</v>
      </c>
      <c r="C349" s="834">
        <v>118005</v>
      </c>
      <c r="D349" s="834" t="s">
        <v>554</v>
      </c>
      <c r="E349" s="814" t="s">
        <v>537</v>
      </c>
      <c r="G349" s="813" t="s">
        <v>674</v>
      </c>
      <c r="H349" s="815" t="s">
        <v>537</v>
      </c>
      <c r="I349" s="813" t="s">
        <v>674</v>
      </c>
      <c r="J349" s="834" t="str">
        <f t="shared" si="13"/>
        <v>Ok</v>
      </c>
      <c r="L349" s="813" t="s">
        <v>1063</v>
      </c>
      <c r="M349" s="813" t="s">
        <v>1128</v>
      </c>
      <c r="N349" s="847"/>
      <c r="O349" s="813">
        <f>+'Form 2C'!A51</f>
        <v>0</v>
      </c>
      <c r="P349" s="950" t="e">
        <f>VLOOKUP($O349,ICP!$A:$B,2,FALSE)</f>
        <v>#N/A</v>
      </c>
      <c r="R349" s="814" t="s">
        <v>338</v>
      </c>
      <c r="S349" s="949">
        <f t="shared" si="12"/>
        <v>0</v>
      </c>
      <c r="T349" s="909">
        <f>+'Form 2C'!C51</f>
        <v>0</v>
      </c>
    </row>
    <row r="350" spans="1:20">
      <c r="A350" s="834" t="s">
        <v>840</v>
      </c>
      <c r="B350" s="813" t="s">
        <v>295</v>
      </c>
      <c r="C350" s="834">
        <v>118005</v>
      </c>
      <c r="D350" s="834" t="s">
        <v>554</v>
      </c>
      <c r="E350" s="814" t="s">
        <v>537</v>
      </c>
      <c r="G350" s="813" t="s">
        <v>674</v>
      </c>
      <c r="H350" s="815" t="s">
        <v>537</v>
      </c>
      <c r="I350" s="813" t="s">
        <v>674</v>
      </c>
      <c r="J350" s="834" t="str">
        <f t="shared" si="13"/>
        <v>Ok</v>
      </c>
      <c r="L350" s="813" t="s">
        <v>1063</v>
      </c>
      <c r="M350" s="813" t="s">
        <v>1128</v>
      </c>
      <c r="N350" s="847"/>
      <c r="O350" s="813">
        <f>+'Form 2C'!A52</f>
        <v>0</v>
      </c>
      <c r="P350" s="950" t="e">
        <f>VLOOKUP($O350,ICP!$A:$B,2,FALSE)</f>
        <v>#N/A</v>
      </c>
      <c r="R350" s="814" t="s">
        <v>338</v>
      </c>
      <c r="S350" s="949">
        <f t="shared" si="12"/>
        <v>0</v>
      </c>
      <c r="T350" s="909">
        <f>+'Form 2C'!C52</f>
        <v>0</v>
      </c>
    </row>
    <row r="351" spans="1:20">
      <c r="A351" s="834" t="s">
        <v>840</v>
      </c>
      <c r="B351" s="813" t="s">
        <v>295</v>
      </c>
      <c r="C351" s="834">
        <v>118005</v>
      </c>
      <c r="D351" s="834" t="s">
        <v>554</v>
      </c>
      <c r="E351" s="814" t="s">
        <v>537</v>
      </c>
      <c r="G351" s="813" t="s">
        <v>674</v>
      </c>
      <c r="H351" s="815" t="s">
        <v>537</v>
      </c>
      <c r="I351" s="813" t="s">
        <v>674</v>
      </c>
      <c r="J351" s="834" t="str">
        <f t="shared" si="13"/>
        <v>Ok</v>
      </c>
      <c r="L351" s="813" t="s">
        <v>1063</v>
      </c>
      <c r="M351" s="813" t="s">
        <v>1128</v>
      </c>
      <c r="N351" s="847"/>
      <c r="O351" s="813">
        <f>+'Form 2C'!A53</f>
        <v>0</v>
      </c>
      <c r="P351" s="950" t="e">
        <f>VLOOKUP($O351,ICP!$A:$B,2,FALSE)</f>
        <v>#N/A</v>
      </c>
      <c r="R351" s="814" t="s">
        <v>338</v>
      </c>
      <c r="S351" s="949">
        <f t="shared" si="12"/>
        <v>0</v>
      </c>
      <c r="T351" s="909">
        <f>+'Form 2C'!C53</f>
        <v>0</v>
      </c>
    </row>
    <row r="352" spans="1:20">
      <c r="A352" s="834" t="s">
        <v>840</v>
      </c>
      <c r="B352" s="813" t="s">
        <v>295</v>
      </c>
      <c r="C352" s="834">
        <v>118005</v>
      </c>
      <c r="D352" s="834" t="s">
        <v>554</v>
      </c>
      <c r="E352" s="814" t="s">
        <v>537</v>
      </c>
      <c r="G352" s="813" t="s">
        <v>674</v>
      </c>
      <c r="H352" s="815" t="s">
        <v>537</v>
      </c>
      <c r="I352" s="813" t="s">
        <v>674</v>
      </c>
      <c r="J352" s="834" t="str">
        <f t="shared" si="13"/>
        <v>Ok</v>
      </c>
      <c r="L352" s="813" t="s">
        <v>1063</v>
      </c>
      <c r="M352" s="813" t="s">
        <v>1128</v>
      </c>
      <c r="N352" s="847"/>
      <c r="O352" s="813">
        <f>+'Form 2C'!A54</f>
        <v>0</v>
      </c>
      <c r="P352" s="950" t="e">
        <f>VLOOKUP($O352,ICP!$A:$B,2,FALSE)</f>
        <v>#N/A</v>
      </c>
      <c r="R352" s="814" t="s">
        <v>338</v>
      </c>
      <c r="S352" s="949">
        <f t="shared" si="12"/>
        <v>0</v>
      </c>
      <c r="T352" s="909">
        <f>+'Form 2C'!C54</f>
        <v>0</v>
      </c>
    </row>
    <row r="353" spans="1:20">
      <c r="A353" s="834" t="s">
        <v>840</v>
      </c>
      <c r="B353" s="813" t="s">
        <v>295</v>
      </c>
      <c r="C353" s="834">
        <v>118005</v>
      </c>
      <c r="D353" s="834" t="s">
        <v>554</v>
      </c>
      <c r="E353" s="814" t="s">
        <v>537</v>
      </c>
      <c r="G353" s="813" t="s">
        <v>674</v>
      </c>
      <c r="H353" s="815" t="s">
        <v>537</v>
      </c>
      <c r="I353" s="813" t="s">
        <v>674</v>
      </c>
      <c r="J353" s="834" t="str">
        <f t="shared" si="13"/>
        <v>Ok</v>
      </c>
      <c r="L353" s="813" t="s">
        <v>1063</v>
      </c>
      <c r="M353" s="813" t="s">
        <v>1128</v>
      </c>
      <c r="N353" s="847"/>
      <c r="O353" s="813">
        <f>+'Form 2C'!A55</f>
        <v>0</v>
      </c>
      <c r="P353" s="950" t="e">
        <f>VLOOKUP($O353,ICP!$A:$B,2,FALSE)</f>
        <v>#N/A</v>
      </c>
      <c r="R353" s="814" t="s">
        <v>338</v>
      </c>
      <c r="S353" s="949">
        <f t="shared" si="12"/>
        <v>0</v>
      </c>
      <c r="T353" s="909">
        <f>+'Form 2C'!C55</f>
        <v>0</v>
      </c>
    </row>
    <row r="354" spans="1:20">
      <c r="A354" s="834" t="s">
        <v>840</v>
      </c>
      <c r="B354" s="813" t="s">
        <v>295</v>
      </c>
      <c r="C354" s="834">
        <v>118005</v>
      </c>
      <c r="D354" s="834" t="s">
        <v>554</v>
      </c>
      <c r="E354" s="814" t="s">
        <v>537</v>
      </c>
      <c r="G354" s="813" t="s">
        <v>674</v>
      </c>
      <c r="H354" s="815" t="s">
        <v>537</v>
      </c>
      <c r="I354" s="813" t="s">
        <v>674</v>
      </c>
      <c r="J354" s="834" t="str">
        <f t="shared" si="13"/>
        <v>Ok</v>
      </c>
      <c r="L354" s="813" t="s">
        <v>1063</v>
      </c>
      <c r="M354" s="813" t="s">
        <v>1128</v>
      </c>
      <c r="N354" s="847"/>
      <c r="O354" s="813">
        <f>+'Form 2C'!A56</f>
        <v>0</v>
      </c>
      <c r="P354" s="950" t="e">
        <f>VLOOKUP($O354,ICP!$A:$B,2,FALSE)</f>
        <v>#N/A</v>
      </c>
      <c r="R354" s="814" t="s">
        <v>338</v>
      </c>
      <c r="S354" s="949">
        <f t="shared" si="12"/>
        <v>0</v>
      </c>
      <c r="T354" s="909">
        <f>+'Form 2C'!C56</f>
        <v>0</v>
      </c>
    </row>
    <row r="355" spans="1:20">
      <c r="A355" s="834" t="s">
        <v>840</v>
      </c>
      <c r="B355" s="813" t="s">
        <v>295</v>
      </c>
      <c r="C355" s="834">
        <v>118005</v>
      </c>
      <c r="D355" s="834" t="s">
        <v>554</v>
      </c>
      <c r="E355" s="814" t="s">
        <v>537</v>
      </c>
      <c r="G355" s="813" t="s">
        <v>674</v>
      </c>
      <c r="H355" s="815" t="s">
        <v>537</v>
      </c>
      <c r="I355" s="813" t="s">
        <v>674</v>
      </c>
      <c r="J355" s="834" t="str">
        <f t="shared" si="13"/>
        <v>Ok</v>
      </c>
      <c r="L355" s="813" t="s">
        <v>1063</v>
      </c>
      <c r="M355" s="813" t="s">
        <v>1128</v>
      </c>
      <c r="N355" s="847"/>
      <c r="O355" s="813">
        <f>+'Form 2C'!A57</f>
        <v>0</v>
      </c>
      <c r="P355" s="950" t="e">
        <f>VLOOKUP($O355,ICP!$A:$B,2,FALSE)</f>
        <v>#N/A</v>
      </c>
      <c r="R355" s="814" t="s">
        <v>338</v>
      </c>
      <c r="S355" s="949">
        <f t="shared" si="12"/>
        <v>0</v>
      </c>
      <c r="T355" s="909">
        <f>+'Form 2C'!C57</f>
        <v>0</v>
      </c>
    </row>
    <row r="356" spans="1:20">
      <c r="A356" s="834" t="s">
        <v>840</v>
      </c>
      <c r="B356" s="813" t="s">
        <v>295</v>
      </c>
      <c r="C356" s="834">
        <v>118005</v>
      </c>
      <c r="D356" s="834" t="s">
        <v>554</v>
      </c>
      <c r="E356" s="814" t="s">
        <v>537</v>
      </c>
      <c r="G356" s="813" t="s">
        <v>674</v>
      </c>
      <c r="H356" s="815" t="s">
        <v>537</v>
      </c>
      <c r="I356" s="813" t="s">
        <v>674</v>
      </c>
      <c r="J356" s="834" t="str">
        <f t="shared" si="13"/>
        <v>Ok</v>
      </c>
      <c r="L356" s="813" t="s">
        <v>1063</v>
      </c>
      <c r="M356" s="813" t="s">
        <v>1128</v>
      </c>
      <c r="N356" s="847"/>
      <c r="O356" s="813">
        <f>+'Form 2C'!A58</f>
        <v>0</v>
      </c>
      <c r="P356" s="950" t="e">
        <f>VLOOKUP($O356,ICP!$A:$B,2,FALSE)</f>
        <v>#N/A</v>
      </c>
      <c r="R356" s="814" t="s">
        <v>338</v>
      </c>
      <c r="S356" s="949">
        <f t="shared" si="12"/>
        <v>0</v>
      </c>
      <c r="T356" s="909">
        <f>+'Form 2C'!C58</f>
        <v>0</v>
      </c>
    </row>
    <row r="357" spans="1:20">
      <c r="A357" s="834" t="s">
        <v>840</v>
      </c>
      <c r="B357" s="813" t="s">
        <v>295</v>
      </c>
      <c r="C357" s="834">
        <v>118005</v>
      </c>
      <c r="D357" s="834" t="s">
        <v>554</v>
      </c>
      <c r="E357" s="814" t="s">
        <v>537</v>
      </c>
      <c r="G357" s="813" t="s">
        <v>674</v>
      </c>
      <c r="H357" s="815" t="s">
        <v>537</v>
      </c>
      <c r="I357" s="813" t="s">
        <v>674</v>
      </c>
      <c r="J357" s="834" t="str">
        <f t="shared" si="13"/>
        <v>Ok</v>
      </c>
      <c r="L357" s="813" t="s">
        <v>1063</v>
      </c>
      <c r="M357" s="813" t="s">
        <v>1128</v>
      </c>
      <c r="N357" s="847"/>
      <c r="O357" s="813">
        <f>+'Form 2C'!A59</f>
        <v>0</v>
      </c>
      <c r="P357" s="950" t="e">
        <f>VLOOKUP($O357,ICP!$A:$B,2,FALSE)</f>
        <v>#N/A</v>
      </c>
      <c r="R357" s="814" t="s">
        <v>338</v>
      </c>
      <c r="S357" s="949">
        <f t="shared" si="12"/>
        <v>0</v>
      </c>
      <c r="T357" s="909">
        <f>+'Form 2C'!C59</f>
        <v>0</v>
      </c>
    </row>
    <row r="358" spans="1:20">
      <c r="A358" s="834" t="s">
        <v>841</v>
      </c>
      <c r="B358" s="813">
        <v>140010</v>
      </c>
      <c r="C358" s="834">
        <v>118005</v>
      </c>
      <c r="D358" s="849" t="s">
        <v>554</v>
      </c>
      <c r="E358" s="814">
        <v>101010</v>
      </c>
      <c r="G358" s="813" t="s">
        <v>550</v>
      </c>
      <c r="H358" s="845">
        <v>109099</v>
      </c>
      <c r="I358" s="850" t="s">
        <v>559</v>
      </c>
      <c r="J358" s="851" t="str">
        <f t="shared" si="13"/>
        <v>No Match</v>
      </c>
      <c r="K358" s="813" t="s">
        <v>695</v>
      </c>
      <c r="L358" s="915">
        <v>101099</v>
      </c>
      <c r="M358" s="813" t="s">
        <v>885</v>
      </c>
      <c r="O358" s="855"/>
      <c r="P358" s="932"/>
      <c r="Q358" s="920"/>
      <c r="R358" s="814" t="s">
        <v>337</v>
      </c>
      <c r="S358" s="949">
        <f t="shared" si="12"/>
        <v>0</v>
      </c>
      <c r="T358" s="909">
        <f>+'Form 2C'!C16</f>
        <v>0</v>
      </c>
    </row>
    <row r="359" spans="1:20">
      <c r="A359" s="834" t="s">
        <v>842</v>
      </c>
      <c r="B359" s="813" t="s">
        <v>296</v>
      </c>
      <c r="C359" s="834">
        <v>118005</v>
      </c>
      <c r="D359" s="849" t="s">
        <v>554</v>
      </c>
      <c r="E359" s="814" t="s">
        <v>537</v>
      </c>
      <c r="G359" s="813" t="s">
        <v>674</v>
      </c>
      <c r="H359" s="845" t="s">
        <v>538</v>
      </c>
      <c r="I359" s="850" t="s">
        <v>675</v>
      </c>
      <c r="J359" s="851" t="str">
        <f t="shared" si="13"/>
        <v>No Match</v>
      </c>
      <c r="K359" s="813" t="s">
        <v>695</v>
      </c>
      <c r="L359" s="813" t="s">
        <v>1064</v>
      </c>
      <c r="M359" s="813" t="s">
        <v>1129</v>
      </c>
      <c r="O359" s="813">
        <f>+'Form 2C'!A40</f>
        <v>0</v>
      </c>
      <c r="P359" s="950" t="e">
        <f>VLOOKUP($O359,ICP!$A:$B,2,FALSE)</f>
        <v>#N/A</v>
      </c>
      <c r="R359" s="814" t="s">
        <v>339</v>
      </c>
      <c r="S359" s="949">
        <f t="shared" si="12"/>
        <v>0</v>
      </c>
      <c r="T359" s="909">
        <f>+'Form 2C'!F40</f>
        <v>0</v>
      </c>
    </row>
    <row r="360" spans="1:20">
      <c r="A360" s="834" t="s">
        <v>842</v>
      </c>
      <c r="B360" s="813" t="s">
        <v>296</v>
      </c>
      <c r="C360" s="834">
        <v>118005</v>
      </c>
      <c r="D360" s="849" t="s">
        <v>554</v>
      </c>
      <c r="E360" s="814" t="s">
        <v>537</v>
      </c>
      <c r="G360" s="813" t="s">
        <v>674</v>
      </c>
      <c r="H360" s="845" t="s">
        <v>538</v>
      </c>
      <c r="I360" s="850" t="s">
        <v>675</v>
      </c>
      <c r="J360" s="851" t="str">
        <f t="shared" si="13"/>
        <v>No Match</v>
      </c>
      <c r="K360" s="813" t="s">
        <v>695</v>
      </c>
      <c r="L360" s="813" t="s">
        <v>1064</v>
      </c>
      <c r="M360" s="813" t="s">
        <v>1129</v>
      </c>
      <c r="O360" s="813">
        <f>+'Form 2C'!A41</f>
        <v>0</v>
      </c>
      <c r="P360" s="950" t="e">
        <f>VLOOKUP($O360,ICP!$A:$B,2,FALSE)</f>
        <v>#N/A</v>
      </c>
      <c r="R360" s="814" t="s">
        <v>339</v>
      </c>
      <c r="S360" s="949">
        <f t="shared" si="12"/>
        <v>0</v>
      </c>
      <c r="T360" s="909">
        <f>+'Form 2C'!F41</f>
        <v>0</v>
      </c>
    </row>
    <row r="361" spans="1:20">
      <c r="A361" s="834" t="s">
        <v>842</v>
      </c>
      <c r="B361" s="813" t="s">
        <v>296</v>
      </c>
      <c r="C361" s="834">
        <v>118005</v>
      </c>
      <c r="D361" s="849" t="s">
        <v>554</v>
      </c>
      <c r="E361" s="814" t="s">
        <v>537</v>
      </c>
      <c r="G361" s="813" t="s">
        <v>674</v>
      </c>
      <c r="H361" s="845" t="s">
        <v>538</v>
      </c>
      <c r="I361" s="850" t="s">
        <v>675</v>
      </c>
      <c r="J361" s="851" t="str">
        <f t="shared" si="13"/>
        <v>No Match</v>
      </c>
      <c r="K361" s="813" t="s">
        <v>695</v>
      </c>
      <c r="L361" s="813" t="s">
        <v>1064</v>
      </c>
      <c r="M361" s="813" t="s">
        <v>1129</v>
      </c>
      <c r="O361" s="813">
        <f>+'Form 2C'!A42</f>
        <v>0</v>
      </c>
      <c r="P361" s="950" t="e">
        <f>VLOOKUP($O361,ICP!$A:$B,2,FALSE)</f>
        <v>#N/A</v>
      </c>
      <c r="R361" s="814" t="s">
        <v>339</v>
      </c>
      <c r="S361" s="949">
        <f t="shared" si="12"/>
        <v>0</v>
      </c>
      <c r="T361" s="909">
        <f>+'Form 2C'!F42</f>
        <v>0</v>
      </c>
    </row>
    <row r="362" spans="1:20">
      <c r="A362" s="834" t="s">
        <v>842</v>
      </c>
      <c r="B362" s="813" t="s">
        <v>296</v>
      </c>
      <c r="C362" s="834">
        <v>118005</v>
      </c>
      <c r="D362" s="849" t="s">
        <v>554</v>
      </c>
      <c r="E362" s="814" t="s">
        <v>537</v>
      </c>
      <c r="G362" s="813" t="s">
        <v>674</v>
      </c>
      <c r="H362" s="845" t="s">
        <v>538</v>
      </c>
      <c r="I362" s="850" t="s">
        <v>675</v>
      </c>
      <c r="J362" s="851" t="str">
        <f t="shared" si="13"/>
        <v>No Match</v>
      </c>
      <c r="K362" s="813" t="s">
        <v>695</v>
      </c>
      <c r="L362" s="813" t="s">
        <v>1064</v>
      </c>
      <c r="M362" s="813" t="s">
        <v>1129</v>
      </c>
      <c r="O362" s="813">
        <f>+'Form 2C'!A43</f>
        <v>0</v>
      </c>
      <c r="P362" s="950" t="e">
        <f>VLOOKUP($O362,ICP!$A:$B,2,FALSE)</f>
        <v>#N/A</v>
      </c>
      <c r="R362" s="814" t="s">
        <v>339</v>
      </c>
      <c r="S362" s="949">
        <f t="shared" si="12"/>
        <v>0</v>
      </c>
      <c r="T362" s="909">
        <f>+'Form 2C'!F43</f>
        <v>0</v>
      </c>
    </row>
    <row r="363" spans="1:20">
      <c r="A363" s="834" t="s">
        <v>842</v>
      </c>
      <c r="B363" s="813" t="s">
        <v>296</v>
      </c>
      <c r="C363" s="834">
        <v>118005</v>
      </c>
      <c r="D363" s="849" t="s">
        <v>554</v>
      </c>
      <c r="E363" s="814" t="s">
        <v>537</v>
      </c>
      <c r="G363" s="813" t="s">
        <v>674</v>
      </c>
      <c r="H363" s="845" t="s">
        <v>538</v>
      </c>
      <c r="I363" s="850" t="s">
        <v>675</v>
      </c>
      <c r="J363" s="851" t="str">
        <f t="shared" si="13"/>
        <v>No Match</v>
      </c>
      <c r="K363" s="813" t="s">
        <v>695</v>
      </c>
      <c r="L363" s="813" t="s">
        <v>1064</v>
      </c>
      <c r="M363" s="813" t="s">
        <v>1129</v>
      </c>
      <c r="O363" s="813">
        <f>+'Form 2C'!A44</f>
        <v>0</v>
      </c>
      <c r="P363" s="950" t="e">
        <f>VLOOKUP($O363,ICP!$A:$B,2,FALSE)</f>
        <v>#N/A</v>
      </c>
      <c r="R363" s="814" t="s">
        <v>339</v>
      </c>
      <c r="S363" s="949">
        <f t="shared" si="12"/>
        <v>0</v>
      </c>
      <c r="T363" s="909">
        <f>+'Form 2C'!F44</f>
        <v>0</v>
      </c>
    </row>
    <row r="364" spans="1:20">
      <c r="A364" s="834" t="s">
        <v>842</v>
      </c>
      <c r="B364" s="813" t="s">
        <v>296</v>
      </c>
      <c r="C364" s="834">
        <v>118005</v>
      </c>
      <c r="D364" s="849" t="s">
        <v>554</v>
      </c>
      <c r="E364" s="814" t="s">
        <v>537</v>
      </c>
      <c r="G364" s="813" t="s">
        <v>674</v>
      </c>
      <c r="H364" s="845" t="s">
        <v>538</v>
      </c>
      <c r="I364" s="850" t="s">
        <v>675</v>
      </c>
      <c r="J364" s="851" t="str">
        <f t="shared" si="13"/>
        <v>No Match</v>
      </c>
      <c r="K364" s="813" t="s">
        <v>695</v>
      </c>
      <c r="L364" s="813" t="s">
        <v>1064</v>
      </c>
      <c r="M364" s="813" t="s">
        <v>1129</v>
      </c>
      <c r="O364" s="813">
        <f>+'Form 2C'!A45</f>
        <v>0</v>
      </c>
      <c r="P364" s="950" t="e">
        <f>VLOOKUP($O364,ICP!$A:$B,2,FALSE)</f>
        <v>#N/A</v>
      </c>
      <c r="R364" s="814" t="s">
        <v>339</v>
      </c>
      <c r="S364" s="949">
        <f t="shared" si="12"/>
        <v>0</v>
      </c>
      <c r="T364" s="909">
        <f>+'Form 2C'!F45</f>
        <v>0</v>
      </c>
    </row>
    <row r="365" spans="1:20">
      <c r="A365" s="834" t="s">
        <v>842</v>
      </c>
      <c r="B365" s="813" t="s">
        <v>296</v>
      </c>
      <c r="C365" s="834">
        <v>118005</v>
      </c>
      <c r="D365" s="849" t="s">
        <v>554</v>
      </c>
      <c r="E365" s="814" t="s">
        <v>537</v>
      </c>
      <c r="G365" s="813" t="s">
        <v>674</v>
      </c>
      <c r="H365" s="845" t="s">
        <v>538</v>
      </c>
      <c r="I365" s="850" t="s">
        <v>675</v>
      </c>
      <c r="J365" s="851" t="str">
        <f t="shared" si="13"/>
        <v>No Match</v>
      </c>
      <c r="K365" s="813" t="s">
        <v>695</v>
      </c>
      <c r="L365" s="813" t="s">
        <v>1064</v>
      </c>
      <c r="M365" s="813" t="s">
        <v>1129</v>
      </c>
      <c r="O365" s="813">
        <f>+'Form 2C'!A46</f>
        <v>0</v>
      </c>
      <c r="P365" s="950" t="e">
        <f>VLOOKUP($O365,ICP!$A:$B,2,FALSE)</f>
        <v>#N/A</v>
      </c>
      <c r="R365" s="814" t="s">
        <v>339</v>
      </c>
      <c r="S365" s="949">
        <f t="shared" si="12"/>
        <v>0</v>
      </c>
      <c r="T365" s="909">
        <f>+'Form 2C'!F46</f>
        <v>0</v>
      </c>
    </row>
    <row r="366" spans="1:20">
      <c r="A366" s="834" t="s">
        <v>842</v>
      </c>
      <c r="B366" s="813" t="s">
        <v>296</v>
      </c>
      <c r="C366" s="834">
        <v>118005</v>
      </c>
      <c r="D366" s="849" t="s">
        <v>554</v>
      </c>
      <c r="E366" s="814" t="s">
        <v>537</v>
      </c>
      <c r="G366" s="813" t="s">
        <v>674</v>
      </c>
      <c r="H366" s="845" t="s">
        <v>538</v>
      </c>
      <c r="I366" s="850" t="s">
        <v>675</v>
      </c>
      <c r="J366" s="851" t="str">
        <f t="shared" si="13"/>
        <v>No Match</v>
      </c>
      <c r="K366" s="813" t="s">
        <v>695</v>
      </c>
      <c r="L366" s="813" t="s">
        <v>1064</v>
      </c>
      <c r="M366" s="813" t="s">
        <v>1129</v>
      </c>
      <c r="O366" s="813">
        <f>+'Form 2C'!A47</f>
        <v>0</v>
      </c>
      <c r="P366" s="950" t="e">
        <f>VLOOKUP($O366,ICP!$A:$B,2,FALSE)</f>
        <v>#N/A</v>
      </c>
      <c r="R366" s="814" t="s">
        <v>339</v>
      </c>
      <c r="S366" s="949">
        <f t="shared" si="12"/>
        <v>0</v>
      </c>
      <c r="T366" s="909">
        <f>+'Form 2C'!F47</f>
        <v>0</v>
      </c>
    </row>
    <row r="367" spans="1:20">
      <c r="A367" s="834" t="s">
        <v>842</v>
      </c>
      <c r="B367" s="813" t="s">
        <v>296</v>
      </c>
      <c r="C367" s="834">
        <v>118005</v>
      </c>
      <c r="D367" s="849" t="s">
        <v>554</v>
      </c>
      <c r="E367" s="814" t="s">
        <v>537</v>
      </c>
      <c r="G367" s="813" t="s">
        <v>674</v>
      </c>
      <c r="H367" s="845" t="s">
        <v>538</v>
      </c>
      <c r="I367" s="850" t="s">
        <v>675</v>
      </c>
      <c r="J367" s="851" t="str">
        <f t="shared" si="13"/>
        <v>No Match</v>
      </c>
      <c r="K367" s="813" t="s">
        <v>695</v>
      </c>
      <c r="L367" s="813" t="s">
        <v>1064</v>
      </c>
      <c r="M367" s="813" t="s">
        <v>1129</v>
      </c>
      <c r="O367" s="813">
        <f>+'Form 2C'!A48</f>
        <v>0</v>
      </c>
      <c r="P367" s="950" t="e">
        <f>VLOOKUP($O367,ICP!$A:$B,2,FALSE)</f>
        <v>#N/A</v>
      </c>
      <c r="R367" s="814" t="s">
        <v>339</v>
      </c>
      <c r="S367" s="949">
        <f t="shared" si="12"/>
        <v>0</v>
      </c>
      <c r="T367" s="909">
        <f>+'Form 2C'!F48</f>
        <v>0</v>
      </c>
    </row>
    <row r="368" spans="1:20">
      <c r="A368" s="834" t="s">
        <v>842</v>
      </c>
      <c r="B368" s="813" t="s">
        <v>296</v>
      </c>
      <c r="C368" s="834">
        <v>118005</v>
      </c>
      <c r="D368" s="849" t="s">
        <v>554</v>
      </c>
      <c r="E368" s="814" t="s">
        <v>537</v>
      </c>
      <c r="G368" s="813" t="s">
        <v>674</v>
      </c>
      <c r="H368" s="845" t="s">
        <v>538</v>
      </c>
      <c r="I368" s="850" t="s">
        <v>675</v>
      </c>
      <c r="J368" s="851" t="str">
        <f t="shared" si="13"/>
        <v>No Match</v>
      </c>
      <c r="K368" s="813" t="s">
        <v>695</v>
      </c>
      <c r="L368" s="813" t="s">
        <v>1064</v>
      </c>
      <c r="M368" s="813" t="s">
        <v>1129</v>
      </c>
      <c r="O368" s="813">
        <f>+'Form 2C'!A49</f>
        <v>0</v>
      </c>
      <c r="P368" s="950" t="e">
        <f>VLOOKUP($O368,ICP!$A:$B,2,FALSE)</f>
        <v>#N/A</v>
      </c>
      <c r="R368" s="814" t="s">
        <v>339</v>
      </c>
      <c r="S368" s="949">
        <f t="shared" si="12"/>
        <v>0</v>
      </c>
      <c r="T368" s="909">
        <f>+'Form 2C'!F49</f>
        <v>0</v>
      </c>
    </row>
    <row r="369" spans="1:20">
      <c r="A369" s="834" t="s">
        <v>842</v>
      </c>
      <c r="B369" s="813" t="s">
        <v>296</v>
      </c>
      <c r="C369" s="834">
        <v>118005</v>
      </c>
      <c r="D369" s="849" t="s">
        <v>554</v>
      </c>
      <c r="E369" s="814" t="s">
        <v>537</v>
      </c>
      <c r="G369" s="813" t="s">
        <v>674</v>
      </c>
      <c r="H369" s="845" t="s">
        <v>538</v>
      </c>
      <c r="I369" s="850" t="s">
        <v>675</v>
      </c>
      <c r="J369" s="851" t="str">
        <f t="shared" si="13"/>
        <v>No Match</v>
      </c>
      <c r="K369" s="813" t="s">
        <v>695</v>
      </c>
      <c r="L369" s="813" t="s">
        <v>1064</v>
      </c>
      <c r="M369" s="813" t="s">
        <v>1129</v>
      </c>
      <c r="O369" s="813">
        <f>+'Form 2C'!A50</f>
        <v>0</v>
      </c>
      <c r="P369" s="950" t="e">
        <f>VLOOKUP($O369,ICP!$A:$B,2,FALSE)</f>
        <v>#N/A</v>
      </c>
      <c r="R369" s="814" t="s">
        <v>339</v>
      </c>
      <c r="S369" s="949">
        <f t="shared" si="12"/>
        <v>0</v>
      </c>
      <c r="T369" s="909">
        <f>+'Form 2C'!F50</f>
        <v>0</v>
      </c>
    </row>
    <row r="370" spans="1:20">
      <c r="A370" s="834" t="s">
        <v>842</v>
      </c>
      <c r="B370" s="813" t="s">
        <v>296</v>
      </c>
      <c r="C370" s="834">
        <v>118005</v>
      </c>
      <c r="D370" s="849" t="s">
        <v>554</v>
      </c>
      <c r="E370" s="814" t="s">
        <v>537</v>
      </c>
      <c r="G370" s="813" t="s">
        <v>674</v>
      </c>
      <c r="H370" s="845" t="s">
        <v>538</v>
      </c>
      <c r="I370" s="850" t="s">
        <v>675</v>
      </c>
      <c r="J370" s="851" t="str">
        <f t="shared" si="13"/>
        <v>No Match</v>
      </c>
      <c r="K370" s="813" t="s">
        <v>695</v>
      </c>
      <c r="L370" s="813" t="s">
        <v>1064</v>
      </c>
      <c r="M370" s="813" t="s">
        <v>1129</v>
      </c>
      <c r="O370" s="813">
        <f>+'Form 2C'!A51</f>
        <v>0</v>
      </c>
      <c r="P370" s="950" t="e">
        <f>VLOOKUP($O370,ICP!$A:$B,2,FALSE)</f>
        <v>#N/A</v>
      </c>
      <c r="R370" s="814" t="s">
        <v>339</v>
      </c>
      <c r="S370" s="949">
        <f t="shared" si="12"/>
        <v>0</v>
      </c>
      <c r="T370" s="909">
        <f>+'Form 2C'!F51</f>
        <v>0</v>
      </c>
    </row>
    <row r="371" spans="1:20">
      <c r="A371" s="834" t="s">
        <v>842</v>
      </c>
      <c r="B371" s="813" t="s">
        <v>296</v>
      </c>
      <c r="C371" s="834">
        <v>118005</v>
      </c>
      <c r="D371" s="849" t="s">
        <v>554</v>
      </c>
      <c r="E371" s="814" t="s">
        <v>537</v>
      </c>
      <c r="G371" s="813" t="s">
        <v>674</v>
      </c>
      <c r="H371" s="845" t="s">
        <v>538</v>
      </c>
      <c r="I371" s="850" t="s">
        <v>675</v>
      </c>
      <c r="J371" s="851" t="str">
        <f t="shared" si="13"/>
        <v>No Match</v>
      </c>
      <c r="K371" s="813" t="s">
        <v>695</v>
      </c>
      <c r="L371" s="813" t="s">
        <v>1064</v>
      </c>
      <c r="M371" s="813" t="s">
        <v>1129</v>
      </c>
      <c r="O371" s="813">
        <f>+'Form 2C'!A52</f>
        <v>0</v>
      </c>
      <c r="P371" s="950" t="e">
        <f>VLOOKUP($O371,ICP!$A:$B,2,FALSE)</f>
        <v>#N/A</v>
      </c>
      <c r="R371" s="814" t="s">
        <v>339</v>
      </c>
      <c r="S371" s="949">
        <f t="shared" si="12"/>
        <v>0</v>
      </c>
      <c r="T371" s="909">
        <f>+'Form 2C'!F52</f>
        <v>0</v>
      </c>
    </row>
    <row r="372" spans="1:20">
      <c r="A372" s="834" t="s">
        <v>842</v>
      </c>
      <c r="B372" s="813" t="s">
        <v>296</v>
      </c>
      <c r="C372" s="834">
        <v>118005</v>
      </c>
      <c r="D372" s="849" t="s">
        <v>554</v>
      </c>
      <c r="E372" s="814" t="s">
        <v>537</v>
      </c>
      <c r="G372" s="813" t="s">
        <v>674</v>
      </c>
      <c r="H372" s="845" t="s">
        <v>538</v>
      </c>
      <c r="I372" s="850" t="s">
        <v>675</v>
      </c>
      <c r="J372" s="851" t="str">
        <f t="shared" si="13"/>
        <v>No Match</v>
      </c>
      <c r="K372" s="813" t="s">
        <v>695</v>
      </c>
      <c r="L372" s="813" t="s">
        <v>1064</v>
      </c>
      <c r="M372" s="813" t="s">
        <v>1129</v>
      </c>
      <c r="O372" s="813">
        <f>+'Form 2C'!A53</f>
        <v>0</v>
      </c>
      <c r="P372" s="950" t="e">
        <f>VLOOKUP($O372,ICP!$A:$B,2,FALSE)</f>
        <v>#N/A</v>
      </c>
      <c r="R372" s="814" t="s">
        <v>339</v>
      </c>
      <c r="S372" s="949">
        <f t="shared" si="12"/>
        <v>0</v>
      </c>
      <c r="T372" s="909">
        <f>+'Form 2C'!F53</f>
        <v>0</v>
      </c>
    </row>
    <row r="373" spans="1:20">
      <c r="A373" s="834" t="s">
        <v>842</v>
      </c>
      <c r="B373" s="813" t="s">
        <v>296</v>
      </c>
      <c r="C373" s="834">
        <v>118005</v>
      </c>
      <c r="D373" s="849" t="s">
        <v>554</v>
      </c>
      <c r="E373" s="814" t="s">
        <v>537</v>
      </c>
      <c r="G373" s="813" t="s">
        <v>674</v>
      </c>
      <c r="H373" s="845" t="s">
        <v>538</v>
      </c>
      <c r="I373" s="850" t="s">
        <v>675</v>
      </c>
      <c r="J373" s="851" t="str">
        <f t="shared" si="13"/>
        <v>No Match</v>
      </c>
      <c r="K373" s="813" t="s">
        <v>695</v>
      </c>
      <c r="L373" s="813" t="s">
        <v>1064</v>
      </c>
      <c r="M373" s="813" t="s">
        <v>1129</v>
      </c>
      <c r="O373" s="813">
        <f>+'Form 2C'!A54</f>
        <v>0</v>
      </c>
      <c r="P373" s="950" t="e">
        <f>VLOOKUP($O373,ICP!$A:$B,2,FALSE)</f>
        <v>#N/A</v>
      </c>
      <c r="R373" s="814" t="s">
        <v>339</v>
      </c>
      <c r="S373" s="949">
        <f t="shared" si="12"/>
        <v>0</v>
      </c>
      <c r="T373" s="909">
        <f>+'Form 2C'!F54</f>
        <v>0</v>
      </c>
    </row>
    <row r="374" spans="1:20">
      <c r="A374" s="834" t="s">
        <v>842</v>
      </c>
      <c r="B374" s="813" t="s">
        <v>296</v>
      </c>
      <c r="C374" s="834">
        <v>118005</v>
      </c>
      <c r="D374" s="849" t="s">
        <v>554</v>
      </c>
      <c r="E374" s="814" t="s">
        <v>537</v>
      </c>
      <c r="G374" s="813" t="s">
        <v>674</v>
      </c>
      <c r="H374" s="845" t="s">
        <v>538</v>
      </c>
      <c r="I374" s="850" t="s">
        <v>675</v>
      </c>
      <c r="J374" s="851" t="str">
        <f t="shared" si="13"/>
        <v>No Match</v>
      </c>
      <c r="K374" s="813" t="s">
        <v>695</v>
      </c>
      <c r="L374" s="813" t="s">
        <v>1064</v>
      </c>
      <c r="M374" s="813" t="s">
        <v>1129</v>
      </c>
      <c r="O374" s="813">
        <f>+'Form 2C'!A55</f>
        <v>0</v>
      </c>
      <c r="P374" s="950" t="e">
        <f>VLOOKUP($O374,ICP!$A:$B,2,FALSE)</f>
        <v>#N/A</v>
      </c>
      <c r="R374" s="814" t="s">
        <v>339</v>
      </c>
      <c r="S374" s="949">
        <f t="shared" si="12"/>
        <v>0</v>
      </c>
      <c r="T374" s="909">
        <f>+'Form 2C'!F55</f>
        <v>0</v>
      </c>
    </row>
    <row r="375" spans="1:20">
      <c r="A375" s="834" t="s">
        <v>842</v>
      </c>
      <c r="B375" s="813" t="s">
        <v>296</v>
      </c>
      <c r="C375" s="834">
        <v>118005</v>
      </c>
      <c r="D375" s="849" t="s">
        <v>554</v>
      </c>
      <c r="E375" s="814" t="s">
        <v>537</v>
      </c>
      <c r="G375" s="813" t="s">
        <v>674</v>
      </c>
      <c r="H375" s="845" t="s">
        <v>538</v>
      </c>
      <c r="I375" s="850" t="s">
        <v>675</v>
      </c>
      <c r="J375" s="851" t="str">
        <f t="shared" si="13"/>
        <v>No Match</v>
      </c>
      <c r="K375" s="813" t="s">
        <v>695</v>
      </c>
      <c r="L375" s="813" t="s">
        <v>1064</v>
      </c>
      <c r="M375" s="813" t="s">
        <v>1129</v>
      </c>
      <c r="O375" s="813">
        <f>+'Form 2C'!A56</f>
        <v>0</v>
      </c>
      <c r="P375" s="950" t="e">
        <f>VLOOKUP($O375,ICP!$A:$B,2,FALSE)</f>
        <v>#N/A</v>
      </c>
      <c r="R375" s="814" t="s">
        <v>339</v>
      </c>
      <c r="S375" s="949">
        <f t="shared" si="12"/>
        <v>0</v>
      </c>
      <c r="T375" s="909">
        <f>+'Form 2C'!F56</f>
        <v>0</v>
      </c>
    </row>
    <row r="376" spans="1:20">
      <c r="A376" s="834" t="s">
        <v>842</v>
      </c>
      <c r="B376" s="813" t="s">
        <v>296</v>
      </c>
      <c r="C376" s="834">
        <v>118005</v>
      </c>
      <c r="D376" s="849" t="s">
        <v>554</v>
      </c>
      <c r="E376" s="814" t="s">
        <v>537</v>
      </c>
      <c r="G376" s="813" t="s">
        <v>674</v>
      </c>
      <c r="H376" s="845" t="s">
        <v>538</v>
      </c>
      <c r="I376" s="850" t="s">
        <v>675</v>
      </c>
      <c r="J376" s="851" t="str">
        <f t="shared" si="13"/>
        <v>No Match</v>
      </c>
      <c r="K376" s="813" t="s">
        <v>695</v>
      </c>
      <c r="L376" s="813" t="s">
        <v>1064</v>
      </c>
      <c r="M376" s="813" t="s">
        <v>1129</v>
      </c>
      <c r="O376" s="813">
        <f>+'Form 2C'!A57</f>
        <v>0</v>
      </c>
      <c r="P376" s="950" t="e">
        <f>VLOOKUP($O376,ICP!$A:$B,2,FALSE)</f>
        <v>#N/A</v>
      </c>
      <c r="R376" s="814" t="s">
        <v>339</v>
      </c>
      <c r="S376" s="949">
        <f t="shared" si="12"/>
        <v>0</v>
      </c>
      <c r="T376" s="909">
        <f>+'Form 2C'!F57</f>
        <v>0</v>
      </c>
    </row>
    <row r="377" spans="1:20">
      <c r="A377" s="834" t="s">
        <v>842</v>
      </c>
      <c r="B377" s="813" t="s">
        <v>296</v>
      </c>
      <c r="C377" s="834">
        <v>118005</v>
      </c>
      <c r="D377" s="849" t="s">
        <v>554</v>
      </c>
      <c r="E377" s="814" t="s">
        <v>537</v>
      </c>
      <c r="G377" s="813" t="s">
        <v>674</v>
      </c>
      <c r="H377" s="845" t="s">
        <v>538</v>
      </c>
      <c r="I377" s="850" t="s">
        <v>675</v>
      </c>
      <c r="J377" s="851" t="str">
        <f t="shared" si="13"/>
        <v>No Match</v>
      </c>
      <c r="K377" s="813" t="s">
        <v>695</v>
      </c>
      <c r="L377" s="813" t="s">
        <v>1064</v>
      </c>
      <c r="M377" s="813" t="s">
        <v>1129</v>
      </c>
      <c r="O377" s="813">
        <f>+'Form 2C'!A58</f>
        <v>0</v>
      </c>
      <c r="P377" s="950" t="e">
        <f>VLOOKUP($O377,ICP!$A:$B,2,FALSE)</f>
        <v>#N/A</v>
      </c>
      <c r="R377" s="814" t="s">
        <v>339</v>
      </c>
      <c r="S377" s="949">
        <f t="shared" si="12"/>
        <v>0</v>
      </c>
      <c r="T377" s="909">
        <f>+'Form 2C'!F58</f>
        <v>0</v>
      </c>
    </row>
    <row r="378" spans="1:20">
      <c r="A378" s="834" t="s">
        <v>842</v>
      </c>
      <c r="B378" s="813" t="s">
        <v>296</v>
      </c>
      <c r="C378" s="834">
        <v>118005</v>
      </c>
      <c r="D378" s="849" t="s">
        <v>554</v>
      </c>
      <c r="E378" s="814" t="s">
        <v>537</v>
      </c>
      <c r="G378" s="813" t="s">
        <v>674</v>
      </c>
      <c r="H378" s="845" t="s">
        <v>538</v>
      </c>
      <c r="I378" s="850" t="s">
        <v>675</v>
      </c>
      <c r="J378" s="851" t="str">
        <f t="shared" si="13"/>
        <v>No Match</v>
      </c>
      <c r="K378" s="813" t="s">
        <v>695</v>
      </c>
      <c r="L378" s="813" t="s">
        <v>1064</v>
      </c>
      <c r="M378" s="813" t="s">
        <v>1129</v>
      </c>
      <c r="O378" s="813">
        <f>+'Form 2C'!A59</f>
        <v>0</v>
      </c>
      <c r="P378" s="950" t="e">
        <f>VLOOKUP($O378,ICP!$A:$B,2,FALSE)</f>
        <v>#N/A</v>
      </c>
      <c r="R378" s="814" t="s">
        <v>339</v>
      </c>
      <c r="S378" s="949">
        <f t="shared" si="12"/>
        <v>0</v>
      </c>
      <c r="T378" s="909">
        <f>+'Form 2C'!F59</f>
        <v>0</v>
      </c>
    </row>
    <row r="379" spans="1:20">
      <c r="A379" s="835" t="s">
        <v>843</v>
      </c>
      <c r="B379" s="813">
        <v>123510</v>
      </c>
      <c r="C379" s="852">
        <v>120105</v>
      </c>
      <c r="D379" s="852" t="s">
        <v>555</v>
      </c>
      <c r="E379" s="853">
        <v>102010</v>
      </c>
      <c r="F379" s="853"/>
      <c r="G379" s="852" t="s">
        <v>697</v>
      </c>
      <c r="H379" s="815">
        <v>102999</v>
      </c>
      <c r="I379" s="816" t="s">
        <v>621</v>
      </c>
      <c r="J379" s="834" t="str">
        <f t="shared" si="13"/>
        <v>No Match</v>
      </c>
      <c r="K379" s="834">
        <v>2</v>
      </c>
      <c r="L379" s="914">
        <v>102999</v>
      </c>
      <c r="M379" s="816" t="s">
        <v>621</v>
      </c>
      <c r="N379" s="837"/>
      <c r="O379" s="855"/>
      <c r="P379" s="932"/>
      <c r="Q379" s="920"/>
      <c r="R379" s="837" t="s">
        <v>337</v>
      </c>
      <c r="S379" s="949">
        <f t="shared" si="12"/>
        <v>0</v>
      </c>
      <c r="T379" s="909">
        <f>+'Form 2C'!C20</f>
        <v>0</v>
      </c>
    </row>
    <row r="380" spans="1:20">
      <c r="A380" s="834" t="s">
        <v>364</v>
      </c>
      <c r="B380" s="813">
        <v>123710</v>
      </c>
      <c r="C380" s="834">
        <v>123705</v>
      </c>
      <c r="D380" s="834" t="s">
        <v>557</v>
      </c>
      <c r="E380" s="814">
        <v>102030</v>
      </c>
      <c r="G380" s="813" t="s">
        <v>551</v>
      </c>
      <c r="H380" s="815">
        <v>102030</v>
      </c>
      <c r="I380" s="816" t="s">
        <v>551</v>
      </c>
      <c r="J380" s="834" t="str">
        <f>IF(E380=H380,"Ok","No Match")</f>
        <v>Ok</v>
      </c>
      <c r="K380" s="816"/>
      <c r="L380" s="914">
        <v>102030</v>
      </c>
      <c r="M380" s="816" t="s">
        <v>551</v>
      </c>
      <c r="O380" s="855"/>
      <c r="P380" s="932"/>
      <c r="Q380" s="920"/>
      <c r="R380" s="837" t="s">
        <v>337</v>
      </c>
      <c r="S380" s="949">
        <f t="shared" si="12"/>
        <v>0</v>
      </c>
      <c r="T380" s="909">
        <f>+'Form 2C'!C19</f>
        <v>0</v>
      </c>
    </row>
    <row r="381" spans="1:20">
      <c r="A381" s="834" t="s">
        <v>844</v>
      </c>
      <c r="B381" s="813" t="s">
        <v>297</v>
      </c>
      <c r="C381" s="834">
        <v>123605</v>
      </c>
      <c r="D381" s="834" t="s">
        <v>556</v>
      </c>
      <c r="E381" s="837" t="s">
        <v>539</v>
      </c>
      <c r="F381" s="837"/>
      <c r="G381" s="834" t="s">
        <v>676</v>
      </c>
      <c r="H381" s="815" t="s">
        <v>539</v>
      </c>
      <c r="I381" s="834" t="s">
        <v>676</v>
      </c>
      <c r="J381" s="834" t="str">
        <f t="shared" si="13"/>
        <v>Ok</v>
      </c>
      <c r="K381" s="816"/>
      <c r="L381" s="816" t="s">
        <v>1065</v>
      </c>
      <c r="M381" s="834" t="s">
        <v>1130</v>
      </c>
      <c r="O381" s="813">
        <f>+'Form 2C'!A40</f>
        <v>0</v>
      </c>
      <c r="P381" s="950" t="e">
        <f>VLOOKUP($O381,ICP!$A:$B,2,FALSE)</f>
        <v>#N/A</v>
      </c>
      <c r="R381" s="837" t="s">
        <v>340</v>
      </c>
      <c r="S381" s="949">
        <f t="shared" si="12"/>
        <v>0</v>
      </c>
      <c r="T381" s="909">
        <f>+'Form 2C'!D40</f>
        <v>0</v>
      </c>
    </row>
    <row r="382" spans="1:20">
      <c r="A382" s="834" t="s">
        <v>844</v>
      </c>
      <c r="B382" s="813" t="s">
        <v>297</v>
      </c>
      <c r="C382" s="834">
        <v>123605</v>
      </c>
      <c r="D382" s="834" t="s">
        <v>556</v>
      </c>
      <c r="E382" s="837" t="s">
        <v>539</v>
      </c>
      <c r="F382" s="837"/>
      <c r="G382" s="834" t="s">
        <v>676</v>
      </c>
      <c r="H382" s="815" t="s">
        <v>539</v>
      </c>
      <c r="I382" s="834" t="s">
        <v>676</v>
      </c>
      <c r="J382" s="834" t="str">
        <f t="shared" si="13"/>
        <v>Ok</v>
      </c>
      <c r="K382" s="816"/>
      <c r="L382" s="816" t="s">
        <v>1065</v>
      </c>
      <c r="M382" s="834" t="s">
        <v>1130</v>
      </c>
      <c r="O382" s="813">
        <f>+'Form 2C'!A41</f>
        <v>0</v>
      </c>
      <c r="P382" s="950" t="e">
        <f>VLOOKUP($O382,ICP!$A:$B,2,FALSE)</f>
        <v>#N/A</v>
      </c>
      <c r="R382" s="837" t="s">
        <v>340</v>
      </c>
      <c r="S382" s="949">
        <f t="shared" si="12"/>
        <v>0</v>
      </c>
      <c r="T382" s="909">
        <f>+'Form 2C'!D41</f>
        <v>0</v>
      </c>
    </row>
    <row r="383" spans="1:20">
      <c r="A383" s="834" t="s">
        <v>844</v>
      </c>
      <c r="B383" s="813" t="s">
        <v>297</v>
      </c>
      <c r="C383" s="834">
        <v>123605</v>
      </c>
      <c r="D383" s="834" t="s">
        <v>556</v>
      </c>
      <c r="E383" s="837" t="s">
        <v>539</v>
      </c>
      <c r="F383" s="837"/>
      <c r="G383" s="834" t="s">
        <v>676</v>
      </c>
      <c r="H383" s="815" t="s">
        <v>539</v>
      </c>
      <c r="I383" s="834" t="s">
        <v>676</v>
      </c>
      <c r="J383" s="834" t="str">
        <f t="shared" si="13"/>
        <v>Ok</v>
      </c>
      <c r="K383" s="816"/>
      <c r="L383" s="816" t="s">
        <v>1065</v>
      </c>
      <c r="M383" s="834" t="s">
        <v>1130</v>
      </c>
      <c r="O383" s="813">
        <f>+'Form 2C'!A42</f>
        <v>0</v>
      </c>
      <c r="P383" s="950" t="e">
        <f>VLOOKUP($O383,ICP!$A:$B,2,FALSE)</f>
        <v>#N/A</v>
      </c>
      <c r="R383" s="837" t="s">
        <v>340</v>
      </c>
      <c r="S383" s="949">
        <f t="shared" si="12"/>
        <v>0</v>
      </c>
      <c r="T383" s="909">
        <f>+'Form 2C'!D42</f>
        <v>0</v>
      </c>
    </row>
    <row r="384" spans="1:20">
      <c r="A384" s="834" t="s">
        <v>844</v>
      </c>
      <c r="B384" s="813" t="s">
        <v>297</v>
      </c>
      <c r="C384" s="834">
        <v>123605</v>
      </c>
      <c r="D384" s="834" t="s">
        <v>556</v>
      </c>
      <c r="E384" s="837" t="s">
        <v>539</v>
      </c>
      <c r="F384" s="837"/>
      <c r="G384" s="834" t="s">
        <v>676</v>
      </c>
      <c r="H384" s="815" t="s">
        <v>539</v>
      </c>
      <c r="I384" s="834" t="s">
        <v>676</v>
      </c>
      <c r="J384" s="834" t="str">
        <f t="shared" si="13"/>
        <v>Ok</v>
      </c>
      <c r="K384" s="816"/>
      <c r="L384" s="816" t="s">
        <v>1065</v>
      </c>
      <c r="M384" s="834" t="s">
        <v>1130</v>
      </c>
      <c r="O384" s="813">
        <f>+'Form 2C'!A43</f>
        <v>0</v>
      </c>
      <c r="P384" s="950" t="e">
        <f>VLOOKUP($O384,ICP!$A:$B,2,FALSE)</f>
        <v>#N/A</v>
      </c>
      <c r="R384" s="837" t="s">
        <v>340</v>
      </c>
      <c r="S384" s="949">
        <f t="shared" si="12"/>
        <v>0</v>
      </c>
      <c r="T384" s="909">
        <f>+'Form 2C'!D43</f>
        <v>0</v>
      </c>
    </row>
    <row r="385" spans="1:20">
      <c r="A385" s="834" t="s">
        <v>844</v>
      </c>
      <c r="B385" s="813" t="s">
        <v>297</v>
      </c>
      <c r="C385" s="834">
        <v>123605</v>
      </c>
      <c r="D385" s="834" t="s">
        <v>556</v>
      </c>
      <c r="E385" s="837" t="s">
        <v>539</v>
      </c>
      <c r="F385" s="837"/>
      <c r="G385" s="834" t="s">
        <v>676</v>
      </c>
      <c r="H385" s="815" t="s">
        <v>539</v>
      </c>
      <c r="I385" s="834" t="s">
        <v>676</v>
      </c>
      <c r="J385" s="834" t="str">
        <f t="shared" si="13"/>
        <v>Ok</v>
      </c>
      <c r="K385" s="816"/>
      <c r="L385" s="816" t="s">
        <v>1065</v>
      </c>
      <c r="M385" s="834" t="s">
        <v>1130</v>
      </c>
      <c r="O385" s="813">
        <f>+'Form 2C'!A44</f>
        <v>0</v>
      </c>
      <c r="P385" s="950" t="e">
        <f>VLOOKUP($O385,ICP!$A:$B,2,FALSE)</f>
        <v>#N/A</v>
      </c>
      <c r="R385" s="837" t="s">
        <v>340</v>
      </c>
      <c r="S385" s="949">
        <f t="shared" si="12"/>
        <v>0</v>
      </c>
      <c r="T385" s="909">
        <f>+'Form 2C'!D44</f>
        <v>0</v>
      </c>
    </row>
    <row r="386" spans="1:20">
      <c r="A386" s="834" t="s">
        <v>844</v>
      </c>
      <c r="B386" s="813" t="s">
        <v>297</v>
      </c>
      <c r="C386" s="834">
        <v>123605</v>
      </c>
      <c r="D386" s="834" t="s">
        <v>556</v>
      </c>
      <c r="E386" s="837" t="s">
        <v>539</v>
      </c>
      <c r="F386" s="837"/>
      <c r="G386" s="834" t="s">
        <v>676</v>
      </c>
      <c r="H386" s="815" t="s">
        <v>539</v>
      </c>
      <c r="I386" s="834" t="s">
        <v>676</v>
      </c>
      <c r="J386" s="834" t="str">
        <f t="shared" si="13"/>
        <v>Ok</v>
      </c>
      <c r="K386" s="816"/>
      <c r="L386" s="816" t="s">
        <v>1065</v>
      </c>
      <c r="M386" s="834" t="s">
        <v>1130</v>
      </c>
      <c r="O386" s="813">
        <f>+'Form 2C'!A45</f>
        <v>0</v>
      </c>
      <c r="P386" s="950" t="e">
        <f>VLOOKUP($O386,ICP!$A:$B,2,FALSE)</f>
        <v>#N/A</v>
      </c>
      <c r="R386" s="837" t="s">
        <v>340</v>
      </c>
      <c r="S386" s="949">
        <f t="shared" si="12"/>
        <v>0</v>
      </c>
      <c r="T386" s="909">
        <f>+'Form 2C'!D45</f>
        <v>0</v>
      </c>
    </row>
    <row r="387" spans="1:20">
      <c r="A387" s="834" t="s">
        <v>844</v>
      </c>
      <c r="B387" s="813" t="s">
        <v>297</v>
      </c>
      <c r="C387" s="834">
        <v>123605</v>
      </c>
      <c r="D387" s="834" t="s">
        <v>556</v>
      </c>
      <c r="E387" s="837" t="s">
        <v>539</v>
      </c>
      <c r="F387" s="837"/>
      <c r="G387" s="834" t="s">
        <v>676</v>
      </c>
      <c r="H387" s="815" t="s">
        <v>539</v>
      </c>
      <c r="I387" s="834" t="s">
        <v>676</v>
      </c>
      <c r="J387" s="834" t="str">
        <f t="shared" si="13"/>
        <v>Ok</v>
      </c>
      <c r="K387" s="816"/>
      <c r="L387" s="816" t="s">
        <v>1065</v>
      </c>
      <c r="M387" s="834" t="s">
        <v>1130</v>
      </c>
      <c r="O387" s="813">
        <f>+'Form 2C'!A46</f>
        <v>0</v>
      </c>
      <c r="P387" s="950" t="e">
        <f>VLOOKUP($O387,ICP!$A:$B,2,FALSE)</f>
        <v>#N/A</v>
      </c>
      <c r="R387" s="837" t="s">
        <v>340</v>
      </c>
      <c r="S387" s="949">
        <f t="shared" si="12"/>
        <v>0</v>
      </c>
      <c r="T387" s="909">
        <f>+'Form 2C'!D46</f>
        <v>0</v>
      </c>
    </row>
    <row r="388" spans="1:20">
      <c r="A388" s="834" t="s">
        <v>844</v>
      </c>
      <c r="B388" s="813" t="s">
        <v>297</v>
      </c>
      <c r="C388" s="834">
        <v>123605</v>
      </c>
      <c r="D388" s="834" t="s">
        <v>556</v>
      </c>
      <c r="E388" s="837" t="s">
        <v>539</v>
      </c>
      <c r="F388" s="837"/>
      <c r="G388" s="834" t="s">
        <v>676</v>
      </c>
      <c r="H388" s="815" t="s">
        <v>539</v>
      </c>
      <c r="I388" s="834" t="s">
        <v>676</v>
      </c>
      <c r="J388" s="834" t="str">
        <f t="shared" si="13"/>
        <v>Ok</v>
      </c>
      <c r="K388" s="816"/>
      <c r="L388" s="816" t="s">
        <v>1065</v>
      </c>
      <c r="M388" s="834" t="s">
        <v>1130</v>
      </c>
      <c r="O388" s="813">
        <f>+'Form 2C'!A47</f>
        <v>0</v>
      </c>
      <c r="P388" s="950" t="e">
        <f>VLOOKUP($O388,ICP!$A:$B,2,FALSE)</f>
        <v>#N/A</v>
      </c>
      <c r="R388" s="837" t="s">
        <v>340</v>
      </c>
      <c r="S388" s="949">
        <f t="shared" si="12"/>
        <v>0</v>
      </c>
      <c r="T388" s="909">
        <f>+'Form 2C'!D47</f>
        <v>0</v>
      </c>
    </row>
    <row r="389" spans="1:20">
      <c r="A389" s="834" t="s">
        <v>844</v>
      </c>
      <c r="B389" s="813" t="s">
        <v>297</v>
      </c>
      <c r="C389" s="834">
        <v>123605</v>
      </c>
      <c r="D389" s="834" t="s">
        <v>556</v>
      </c>
      <c r="E389" s="837" t="s">
        <v>539</v>
      </c>
      <c r="F389" s="837"/>
      <c r="G389" s="834" t="s">
        <v>676</v>
      </c>
      <c r="H389" s="815" t="s">
        <v>539</v>
      </c>
      <c r="I389" s="834" t="s">
        <v>676</v>
      </c>
      <c r="J389" s="834" t="str">
        <f t="shared" si="13"/>
        <v>Ok</v>
      </c>
      <c r="K389" s="816"/>
      <c r="L389" s="816" t="s">
        <v>1065</v>
      </c>
      <c r="M389" s="834" t="s">
        <v>1130</v>
      </c>
      <c r="O389" s="813">
        <f>+'Form 2C'!A48</f>
        <v>0</v>
      </c>
      <c r="P389" s="950" t="e">
        <f>VLOOKUP($O389,ICP!$A:$B,2,FALSE)</f>
        <v>#N/A</v>
      </c>
      <c r="R389" s="837" t="s">
        <v>340</v>
      </c>
      <c r="S389" s="949">
        <f t="shared" si="12"/>
        <v>0</v>
      </c>
      <c r="T389" s="909">
        <f>+'Form 2C'!D48</f>
        <v>0</v>
      </c>
    </row>
    <row r="390" spans="1:20">
      <c r="A390" s="834" t="s">
        <v>844</v>
      </c>
      <c r="B390" s="813" t="s">
        <v>297</v>
      </c>
      <c r="C390" s="834">
        <v>123605</v>
      </c>
      <c r="D390" s="834" t="s">
        <v>556</v>
      </c>
      <c r="E390" s="837" t="s">
        <v>539</v>
      </c>
      <c r="F390" s="837"/>
      <c r="G390" s="834" t="s">
        <v>676</v>
      </c>
      <c r="H390" s="815" t="s">
        <v>539</v>
      </c>
      <c r="I390" s="834" t="s">
        <v>676</v>
      </c>
      <c r="J390" s="834" t="str">
        <f t="shared" si="13"/>
        <v>Ok</v>
      </c>
      <c r="K390" s="816"/>
      <c r="L390" s="816" t="s">
        <v>1065</v>
      </c>
      <c r="M390" s="834" t="s">
        <v>1130</v>
      </c>
      <c r="O390" s="813">
        <f>+'Form 2C'!A49</f>
        <v>0</v>
      </c>
      <c r="P390" s="950" t="e">
        <f>VLOOKUP($O390,ICP!$A:$B,2,FALSE)</f>
        <v>#N/A</v>
      </c>
      <c r="R390" s="837" t="s">
        <v>340</v>
      </c>
      <c r="S390" s="949">
        <f t="shared" si="12"/>
        <v>0</v>
      </c>
      <c r="T390" s="909">
        <f>+'Form 2C'!D49</f>
        <v>0</v>
      </c>
    </row>
    <row r="391" spans="1:20">
      <c r="A391" s="834" t="s">
        <v>844</v>
      </c>
      <c r="B391" s="813" t="s">
        <v>297</v>
      </c>
      <c r="C391" s="834">
        <v>123605</v>
      </c>
      <c r="D391" s="834" t="s">
        <v>556</v>
      </c>
      <c r="E391" s="837" t="s">
        <v>539</v>
      </c>
      <c r="F391" s="837"/>
      <c r="G391" s="834" t="s">
        <v>676</v>
      </c>
      <c r="H391" s="815" t="s">
        <v>539</v>
      </c>
      <c r="I391" s="834" t="s">
        <v>676</v>
      </c>
      <c r="J391" s="834" t="str">
        <f t="shared" si="13"/>
        <v>Ok</v>
      </c>
      <c r="K391" s="816"/>
      <c r="L391" s="816" t="s">
        <v>1065</v>
      </c>
      <c r="M391" s="834" t="s">
        <v>1130</v>
      </c>
      <c r="O391" s="813">
        <f>+'Form 2C'!A50</f>
        <v>0</v>
      </c>
      <c r="P391" s="950" t="e">
        <f>VLOOKUP($O391,ICP!$A:$B,2,FALSE)</f>
        <v>#N/A</v>
      </c>
      <c r="R391" s="837" t="s">
        <v>340</v>
      </c>
      <c r="S391" s="949">
        <f t="shared" ref="S391:S454" si="14">+T391*$S$1</f>
        <v>0</v>
      </c>
      <c r="T391" s="909">
        <f>+'Form 2C'!D50</f>
        <v>0</v>
      </c>
    </row>
    <row r="392" spans="1:20">
      <c r="A392" s="834" t="s">
        <v>844</v>
      </c>
      <c r="B392" s="813" t="s">
        <v>297</v>
      </c>
      <c r="C392" s="834">
        <v>123605</v>
      </c>
      <c r="D392" s="834" t="s">
        <v>556</v>
      </c>
      <c r="E392" s="837" t="s">
        <v>539</v>
      </c>
      <c r="F392" s="837"/>
      <c r="G392" s="834" t="s">
        <v>676</v>
      </c>
      <c r="H392" s="815" t="s">
        <v>539</v>
      </c>
      <c r="I392" s="834" t="s">
        <v>676</v>
      </c>
      <c r="J392" s="834" t="str">
        <f t="shared" si="13"/>
        <v>Ok</v>
      </c>
      <c r="K392" s="816"/>
      <c r="L392" s="816" t="s">
        <v>1065</v>
      </c>
      <c r="M392" s="834" t="s">
        <v>1130</v>
      </c>
      <c r="O392" s="813">
        <f>+'Form 2C'!A51</f>
        <v>0</v>
      </c>
      <c r="P392" s="950" t="e">
        <f>VLOOKUP($O392,ICP!$A:$B,2,FALSE)</f>
        <v>#N/A</v>
      </c>
      <c r="R392" s="837" t="s">
        <v>340</v>
      </c>
      <c r="S392" s="949">
        <f t="shared" si="14"/>
        <v>0</v>
      </c>
      <c r="T392" s="909">
        <f>+'Form 2C'!D51</f>
        <v>0</v>
      </c>
    </row>
    <row r="393" spans="1:20">
      <c r="A393" s="834" t="s">
        <v>844</v>
      </c>
      <c r="B393" s="813" t="s">
        <v>297</v>
      </c>
      <c r="C393" s="834">
        <v>123605</v>
      </c>
      <c r="D393" s="834" t="s">
        <v>556</v>
      </c>
      <c r="E393" s="837" t="s">
        <v>539</v>
      </c>
      <c r="F393" s="837"/>
      <c r="G393" s="834" t="s">
        <v>676</v>
      </c>
      <c r="H393" s="815" t="s">
        <v>539</v>
      </c>
      <c r="I393" s="834" t="s">
        <v>676</v>
      </c>
      <c r="J393" s="834" t="str">
        <f t="shared" si="13"/>
        <v>Ok</v>
      </c>
      <c r="K393" s="816"/>
      <c r="L393" s="816" t="s">
        <v>1065</v>
      </c>
      <c r="M393" s="834" t="s">
        <v>1130</v>
      </c>
      <c r="O393" s="813">
        <f>+'Form 2C'!A52</f>
        <v>0</v>
      </c>
      <c r="P393" s="950" t="e">
        <f>VLOOKUP($O393,ICP!$A:$B,2,FALSE)</f>
        <v>#N/A</v>
      </c>
      <c r="R393" s="837" t="s">
        <v>340</v>
      </c>
      <c r="S393" s="949">
        <f t="shared" si="14"/>
        <v>0</v>
      </c>
      <c r="T393" s="909">
        <f>+'Form 2C'!D52</f>
        <v>0</v>
      </c>
    </row>
    <row r="394" spans="1:20">
      <c r="A394" s="834" t="s">
        <v>844</v>
      </c>
      <c r="B394" s="813" t="s">
        <v>297</v>
      </c>
      <c r="C394" s="834">
        <v>123605</v>
      </c>
      <c r="D394" s="834" t="s">
        <v>556</v>
      </c>
      <c r="E394" s="837" t="s">
        <v>539</v>
      </c>
      <c r="F394" s="837"/>
      <c r="G394" s="834" t="s">
        <v>676</v>
      </c>
      <c r="H394" s="815" t="s">
        <v>539</v>
      </c>
      <c r="I394" s="834" t="s">
        <v>676</v>
      </c>
      <c r="J394" s="834" t="str">
        <f t="shared" si="13"/>
        <v>Ok</v>
      </c>
      <c r="K394" s="816"/>
      <c r="L394" s="816" t="s">
        <v>1065</v>
      </c>
      <c r="M394" s="834" t="s">
        <v>1130</v>
      </c>
      <c r="O394" s="813">
        <f>+'Form 2C'!A53</f>
        <v>0</v>
      </c>
      <c r="P394" s="950" t="e">
        <f>VLOOKUP($O394,ICP!$A:$B,2,FALSE)</f>
        <v>#N/A</v>
      </c>
      <c r="R394" s="837" t="s">
        <v>340</v>
      </c>
      <c r="S394" s="949">
        <f t="shared" si="14"/>
        <v>0</v>
      </c>
      <c r="T394" s="909">
        <f>+'Form 2C'!D53</f>
        <v>0</v>
      </c>
    </row>
    <row r="395" spans="1:20">
      <c r="A395" s="834" t="s">
        <v>844</v>
      </c>
      <c r="B395" s="813" t="s">
        <v>297</v>
      </c>
      <c r="C395" s="834">
        <v>123605</v>
      </c>
      <c r="D395" s="834" t="s">
        <v>556</v>
      </c>
      <c r="E395" s="837" t="s">
        <v>539</v>
      </c>
      <c r="F395" s="837"/>
      <c r="G395" s="834" t="s">
        <v>676</v>
      </c>
      <c r="H395" s="815" t="s">
        <v>539</v>
      </c>
      <c r="I395" s="834" t="s">
        <v>676</v>
      </c>
      <c r="J395" s="834" t="str">
        <f t="shared" si="13"/>
        <v>Ok</v>
      </c>
      <c r="K395" s="816"/>
      <c r="L395" s="816" t="s">
        <v>1065</v>
      </c>
      <c r="M395" s="834" t="s">
        <v>1130</v>
      </c>
      <c r="O395" s="813">
        <f>+'Form 2C'!A54</f>
        <v>0</v>
      </c>
      <c r="P395" s="950" t="e">
        <f>VLOOKUP($O395,ICP!$A:$B,2,FALSE)</f>
        <v>#N/A</v>
      </c>
      <c r="R395" s="837" t="s">
        <v>340</v>
      </c>
      <c r="S395" s="949">
        <f t="shared" si="14"/>
        <v>0</v>
      </c>
      <c r="T395" s="909">
        <f>+'Form 2C'!D54</f>
        <v>0</v>
      </c>
    </row>
    <row r="396" spans="1:20">
      <c r="A396" s="834" t="s">
        <v>844</v>
      </c>
      <c r="B396" s="813" t="s">
        <v>297</v>
      </c>
      <c r="C396" s="834">
        <v>123605</v>
      </c>
      <c r="D396" s="834" t="s">
        <v>556</v>
      </c>
      <c r="E396" s="837" t="s">
        <v>539</v>
      </c>
      <c r="F396" s="837"/>
      <c r="G396" s="834" t="s">
        <v>676</v>
      </c>
      <c r="H396" s="815" t="s">
        <v>539</v>
      </c>
      <c r="I396" s="834" t="s">
        <v>676</v>
      </c>
      <c r="J396" s="834" t="str">
        <f t="shared" si="13"/>
        <v>Ok</v>
      </c>
      <c r="K396" s="816"/>
      <c r="L396" s="816" t="s">
        <v>1065</v>
      </c>
      <c r="M396" s="834" t="s">
        <v>1130</v>
      </c>
      <c r="O396" s="813">
        <f>+'Form 2C'!A55</f>
        <v>0</v>
      </c>
      <c r="P396" s="950" t="e">
        <f>VLOOKUP($O396,ICP!$A:$B,2,FALSE)</f>
        <v>#N/A</v>
      </c>
      <c r="R396" s="837" t="s">
        <v>340</v>
      </c>
      <c r="S396" s="949">
        <f t="shared" si="14"/>
        <v>0</v>
      </c>
      <c r="T396" s="909">
        <f>+'Form 2C'!D55</f>
        <v>0</v>
      </c>
    </row>
    <row r="397" spans="1:20">
      <c r="A397" s="834" t="s">
        <v>844</v>
      </c>
      <c r="B397" s="813" t="s">
        <v>297</v>
      </c>
      <c r="C397" s="834">
        <v>123605</v>
      </c>
      <c r="D397" s="834" t="s">
        <v>556</v>
      </c>
      <c r="E397" s="837" t="s">
        <v>539</v>
      </c>
      <c r="F397" s="837"/>
      <c r="G397" s="834" t="s">
        <v>676</v>
      </c>
      <c r="H397" s="815" t="s">
        <v>539</v>
      </c>
      <c r="I397" s="834" t="s">
        <v>676</v>
      </c>
      <c r="J397" s="834" t="str">
        <f t="shared" si="13"/>
        <v>Ok</v>
      </c>
      <c r="K397" s="816"/>
      <c r="L397" s="816" t="s">
        <v>1065</v>
      </c>
      <c r="M397" s="834" t="s">
        <v>1130</v>
      </c>
      <c r="O397" s="813">
        <f>+'Form 2C'!A56</f>
        <v>0</v>
      </c>
      <c r="P397" s="950" t="e">
        <f>VLOOKUP($O397,ICP!$A:$B,2,FALSE)</f>
        <v>#N/A</v>
      </c>
      <c r="R397" s="837" t="s">
        <v>340</v>
      </c>
      <c r="S397" s="949">
        <f t="shared" si="14"/>
        <v>0</v>
      </c>
      <c r="T397" s="909">
        <f>+'Form 2C'!D56</f>
        <v>0</v>
      </c>
    </row>
    <row r="398" spans="1:20">
      <c r="A398" s="834" t="s">
        <v>844</v>
      </c>
      <c r="B398" s="813" t="s">
        <v>297</v>
      </c>
      <c r="C398" s="834">
        <v>123605</v>
      </c>
      <c r="D398" s="834" t="s">
        <v>556</v>
      </c>
      <c r="E398" s="837" t="s">
        <v>539</v>
      </c>
      <c r="F398" s="837"/>
      <c r="G398" s="834" t="s">
        <v>676</v>
      </c>
      <c r="H398" s="815" t="s">
        <v>539</v>
      </c>
      <c r="I398" s="834" t="s">
        <v>676</v>
      </c>
      <c r="J398" s="834" t="str">
        <f t="shared" si="13"/>
        <v>Ok</v>
      </c>
      <c r="K398" s="816"/>
      <c r="L398" s="816" t="s">
        <v>1065</v>
      </c>
      <c r="M398" s="834" t="s">
        <v>1130</v>
      </c>
      <c r="O398" s="813">
        <f>+'Form 2C'!A57</f>
        <v>0</v>
      </c>
      <c r="P398" s="950" t="e">
        <f>VLOOKUP($O398,ICP!$A:$B,2,FALSE)</f>
        <v>#N/A</v>
      </c>
      <c r="R398" s="837" t="s">
        <v>340</v>
      </c>
      <c r="S398" s="949">
        <f t="shared" si="14"/>
        <v>0</v>
      </c>
      <c r="T398" s="909">
        <f>+'Form 2C'!D57</f>
        <v>0</v>
      </c>
    </row>
    <row r="399" spans="1:20">
      <c r="A399" s="834" t="s">
        <v>844</v>
      </c>
      <c r="B399" s="813" t="s">
        <v>297</v>
      </c>
      <c r="C399" s="834">
        <v>123605</v>
      </c>
      <c r="D399" s="834" t="s">
        <v>556</v>
      </c>
      <c r="E399" s="837" t="s">
        <v>539</v>
      </c>
      <c r="F399" s="837"/>
      <c r="G399" s="834" t="s">
        <v>676</v>
      </c>
      <c r="H399" s="815" t="s">
        <v>539</v>
      </c>
      <c r="I399" s="834" t="s">
        <v>676</v>
      </c>
      <c r="J399" s="834" t="str">
        <f t="shared" si="13"/>
        <v>Ok</v>
      </c>
      <c r="K399" s="816"/>
      <c r="L399" s="816" t="s">
        <v>1065</v>
      </c>
      <c r="M399" s="834" t="s">
        <v>1130</v>
      </c>
      <c r="O399" s="813">
        <f>+'Form 2C'!A58</f>
        <v>0</v>
      </c>
      <c r="P399" s="950" t="e">
        <f>VLOOKUP($O399,ICP!$A:$B,2,FALSE)</f>
        <v>#N/A</v>
      </c>
      <c r="R399" s="837" t="s">
        <v>340</v>
      </c>
      <c r="S399" s="949">
        <f t="shared" si="14"/>
        <v>0</v>
      </c>
      <c r="T399" s="909">
        <f>+'Form 2C'!D58</f>
        <v>0</v>
      </c>
    </row>
    <row r="400" spans="1:20">
      <c r="A400" s="834" t="s">
        <v>844</v>
      </c>
      <c r="B400" s="813" t="s">
        <v>297</v>
      </c>
      <c r="C400" s="834">
        <v>123605</v>
      </c>
      <c r="D400" s="834" t="s">
        <v>556</v>
      </c>
      <c r="E400" s="837" t="s">
        <v>539</v>
      </c>
      <c r="F400" s="837"/>
      <c r="G400" s="834" t="s">
        <v>676</v>
      </c>
      <c r="H400" s="815" t="s">
        <v>539</v>
      </c>
      <c r="I400" s="834" t="s">
        <v>676</v>
      </c>
      <c r="J400" s="834" t="str">
        <f t="shared" si="13"/>
        <v>Ok</v>
      </c>
      <c r="K400" s="816"/>
      <c r="L400" s="816" t="s">
        <v>1065</v>
      </c>
      <c r="M400" s="834" t="s">
        <v>1130</v>
      </c>
      <c r="O400" s="813">
        <f>+'Form 2C'!A59</f>
        <v>0</v>
      </c>
      <c r="P400" s="950" t="e">
        <f>VLOOKUP($O400,ICP!$A:$B,2,FALSE)</f>
        <v>#N/A</v>
      </c>
      <c r="R400" s="837" t="s">
        <v>340</v>
      </c>
      <c r="S400" s="949">
        <f t="shared" si="14"/>
        <v>0</v>
      </c>
      <c r="T400" s="909">
        <f>+'Form 2C'!D59</f>
        <v>0</v>
      </c>
    </row>
    <row r="401" spans="1:20">
      <c r="A401" s="834" t="s">
        <v>847</v>
      </c>
      <c r="B401" s="813">
        <v>127510</v>
      </c>
      <c r="C401" s="849">
        <v>127505</v>
      </c>
      <c r="D401" s="849" t="s">
        <v>558</v>
      </c>
      <c r="E401" s="854">
        <v>105010</v>
      </c>
      <c r="F401" s="854"/>
      <c r="G401" s="849" t="s">
        <v>678</v>
      </c>
      <c r="H401" s="815">
        <v>105000</v>
      </c>
      <c r="I401" s="816" t="s">
        <v>622</v>
      </c>
      <c r="J401" s="834" t="str">
        <f t="shared" ref="J401:J463" si="15">IF(E401=H401,"Ok","No Match")</f>
        <v>No Match</v>
      </c>
      <c r="K401" s="816" t="s">
        <v>802</v>
      </c>
      <c r="L401" s="914">
        <v>105000</v>
      </c>
      <c r="M401" s="816" t="s">
        <v>622</v>
      </c>
      <c r="O401" s="855"/>
      <c r="P401" s="932"/>
      <c r="Q401" s="920"/>
      <c r="R401" s="837" t="s">
        <v>337</v>
      </c>
      <c r="S401" s="949">
        <f t="shared" si="14"/>
        <v>0</v>
      </c>
      <c r="T401" s="909">
        <f>+'Form 2C'!C21</f>
        <v>0</v>
      </c>
    </row>
    <row r="402" spans="1:20">
      <c r="A402" s="834" t="s">
        <v>845</v>
      </c>
      <c r="B402" s="813">
        <v>130010</v>
      </c>
      <c r="C402" s="834">
        <v>131105</v>
      </c>
      <c r="D402" s="834" t="s">
        <v>555</v>
      </c>
      <c r="E402" s="814">
        <v>103070</v>
      </c>
      <c r="G402" s="813" t="s">
        <v>677</v>
      </c>
      <c r="H402" s="815">
        <v>103070</v>
      </c>
      <c r="I402" s="813" t="s">
        <v>677</v>
      </c>
      <c r="J402" s="834" t="str">
        <f t="shared" si="15"/>
        <v>Ok</v>
      </c>
      <c r="K402" s="816"/>
      <c r="L402" s="914">
        <v>103070</v>
      </c>
      <c r="M402" s="813" t="s">
        <v>677</v>
      </c>
      <c r="O402" s="855"/>
      <c r="P402" s="932"/>
      <c r="Q402" s="920"/>
      <c r="R402" s="837" t="s">
        <v>337</v>
      </c>
      <c r="S402" s="949">
        <f t="shared" si="14"/>
        <v>0</v>
      </c>
      <c r="T402" s="909">
        <f>+'Form 2C'!C24</f>
        <v>0</v>
      </c>
    </row>
    <row r="403" spans="1:20">
      <c r="A403" s="834" t="s">
        <v>846</v>
      </c>
      <c r="B403" s="813" t="s">
        <v>298</v>
      </c>
      <c r="C403" s="834">
        <v>131105</v>
      </c>
      <c r="D403" s="834" t="s">
        <v>555</v>
      </c>
      <c r="E403" s="814" t="s">
        <v>540</v>
      </c>
      <c r="G403" s="813" t="s">
        <v>1195</v>
      </c>
      <c r="H403" s="815" t="s">
        <v>540</v>
      </c>
      <c r="I403" s="813" t="s">
        <v>1195</v>
      </c>
      <c r="J403" s="834" t="str">
        <f t="shared" si="15"/>
        <v>Ok</v>
      </c>
      <c r="K403" s="816"/>
      <c r="L403" s="816" t="s">
        <v>1066</v>
      </c>
      <c r="M403" s="813" t="s">
        <v>1131</v>
      </c>
      <c r="O403" s="813">
        <f>+'Form 2C'!A40</f>
        <v>0</v>
      </c>
      <c r="P403" s="950" t="e">
        <f>VLOOKUP($O403,ICP!$A:$B,2,FALSE)</f>
        <v>#N/A</v>
      </c>
      <c r="R403" s="837" t="s">
        <v>341</v>
      </c>
      <c r="S403" s="949">
        <f t="shared" si="14"/>
        <v>0</v>
      </c>
      <c r="T403" s="909">
        <f>+'Form 2C'!E40</f>
        <v>0</v>
      </c>
    </row>
    <row r="404" spans="1:20">
      <c r="A404" s="834" t="s">
        <v>846</v>
      </c>
      <c r="B404" s="813" t="s">
        <v>298</v>
      </c>
      <c r="C404" s="834">
        <v>131105</v>
      </c>
      <c r="D404" s="834" t="s">
        <v>555</v>
      </c>
      <c r="E404" s="814" t="s">
        <v>540</v>
      </c>
      <c r="G404" s="813" t="s">
        <v>1195</v>
      </c>
      <c r="H404" s="815" t="s">
        <v>540</v>
      </c>
      <c r="I404" s="813" t="s">
        <v>1195</v>
      </c>
      <c r="J404" s="834" t="str">
        <f t="shared" si="15"/>
        <v>Ok</v>
      </c>
      <c r="K404" s="816"/>
      <c r="L404" s="816" t="s">
        <v>1066</v>
      </c>
      <c r="M404" s="813" t="s">
        <v>1131</v>
      </c>
      <c r="O404" s="813">
        <f>+'Form 2C'!A41</f>
        <v>0</v>
      </c>
      <c r="P404" s="950" t="e">
        <f>VLOOKUP($O404,ICP!$A:$B,2,FALSE)</f>
        <v>#N/A</v>
      </c>
      <c r="R404" s="837" t="s">
        <v>341</v>
      </c>
      <c r="S404" s="949">
        <f t="shared" si="14"/>
        <v>0</v>
      </c>
      <c r="T404" s="909">
        <f>+'Form 2C'!E41</f>
        <v>0</v>
      </c>
    </row>
    <row r="405" spans="1:20">
      <c r="A405" s="834" t="s">
        <v>846</v>
      </c>
      <c r="B405" s="813" t="s">
        <v>298</v>
      </c>
      <c r="C405" s="834">
        <v>131105</v>
      </c>
      <c r="D405" s="834" t="s">
        <v>555</v>
      </c>
      <c r="E405" s="814" t="s">
        <v>540</v>
      </c>
      <c r="G405" s="813" t="s">
        <v>1195</v>
      </c>
      <c r="H405" s="815" t="s">
        <v>540</v>
      </c>
      <c r="I405" s="813" t="s">
        <v>1195</v>
      </c>
      <c r="J405" s="834" t="str">
        <f t="shared" si="15"/>
        <v>Ok</v>
      </c>
      <c r="K405" s="816"/>
      <c r="L405" s="816" t="s">
        <v>1066</v>
      </c>
      <c r="M405" s="813" t="s">
        <v>1131</v>
      </c>
      <c r="O405" s="813">
        <f>+'Form 2C'!A42</f>
        <v>0</v>
      </c>
      <c r="P405" s="950" t="e">
        <f>VLOOKUP($O405,ICP!$A:$B,2,FALSE)</f>
        <v>#N/A</v>
      </c>
      <c r="R405" s="837" t="s">
        <v>341</v>
      </c>
      <c r="S405" s="949">
        <f t="shared" si="14"/>
        <v>0</v>
      </c>
      <c r="T405" s="909">
        <f>+'Form 2C'!E42</f>
        <v>0</v>
      </c>
    </row>
    <row r="406" spans="1:20">
      <c r="A406" s="834" t="s">
        <v>846</v>
      </c>
      <c r="B406" s="813" t="s">
        <v>298</v>
      </c>
      <c r="C406" s="834">
        <v>131105</v>
      </c>
      <c r="D406" s="834" t="s">
        <v>555</v>
      </c>
      <c r="E406" s="814" t="s">
        <v>540</v>
      </c>
      <c r="G406" s="813" t="s">
        <v>1195</v>
      </c>
      <c r="H406" s="815" t="s">
        <v>540</v>
      </c>
      <c r="I406" s="813" t="s">
        <v>1195</v>
      </c>
      <c r="J406" s="834" t="str">
        <f t="shared" si="15"/>
        <v>Ok</v>
      </c>
      <c r="K406" s="816"/>
      <c r="L406" s="816" t="s">
        <v>1066</v>
      </c>
      <c r="M406" s="813" t="s">
        <v>1131</v>
      </c>
      <c r="O406" s="813">
        <f>+'Form 2C'!A43</f>
        <v>0</v>
      </c>
      <c r="P406" s="950" t="e">
        <f>VLOOKUP($O406,ICP!$A:$B,2,FALSE)</f>
        <v>#N/A</v>
      </c>
      <c r="R406" s="837" t="s">
        <v>341</v>
      </c>
      <c r="S406" s="949">
        <f t="shared" si="14"/>
        <v>0</v>
      </c>
      <c r="T406" s="909">
        <f>+'Form 2C'!E43</f>
        <v>0</v>
      </c>
    </row>
    <row r="407" spans="1:20">
      <c r="A407" s="834" t="s">
        <v>846</v>
      </c>
      <c r="B407" s="813" t="s">
        <v>298</v>
      </c>
      <c r="C407" s="834">
        <v>131105</v>
      </c>
      <c r="D407" s="834" t="s">
        <v>555</v>
      </c>
      <c r="E407" s="814" t="s">
        <v>540</v>
      </c>
      <c r="G407" s="813" t="s">
        <v>1195</v>
      </c>
      <c r="H407" s="815" t="s">
        <v>540</v>
      </c>
      <c r="I407" s="813" t="s">
        <v>1195</v>
      </c>
      <c r="J407" s="834" t="str">
        <f t="shared" si="15"/>
        <v>Ok</v>
      </c>
      <c r="K407" s="816"/>
      <c r="L407" s="816" t="s">
        <v>1066</v>
      </c>
      <c r="M407" s="813" t="s">
        <v>1131</v>
      </c>
      <c r="O407" s="813">
        <f>+'Form 2C'!A44</f>
        <v>0</v>
      </c>
      <c r="P407" s="950" t="e">
        <f>VLOOKUP($O407,ICP!$A:$B,2,FALSE)</f>
        <v>#N/A</v>
      </c>
      <c r="R407" s="837" t="s">
        <v>341</v>
      </c>
      <c r="S407" s="949">
        <f t="shared" si="14"/>
        <v>0</v>
      </c>
      <c r="T407" s="909">
        <f>+'Form 2C'!E44</f>
        <v>0</v>
      </c>
    </row>
    <row r="408" spans="1:20">
      <c r="A408" s="834" t="s">
        <v>846</v>
      </c>
      <c r="B408" s="813" t="s">
        <v>298</v>
      </c>
      <c r="C408" s="834">
        <v>131105</v>
      </c>
      <c r="D408" s="834" t="s">
        <v>555</v>
      </c>
      <c r="E408" s="814" t="s">
        <v>540</v>
      </c>
      <c r="G408" s="813" t="s">
        <v>1195</v>
      </c>
      <c r="H408" s="815" t="s">
        <v>540</v>
      </c>
      <c r="I408" s="813" t="s">
        <v>1195</v>
      </c>
      <c r="J408" s="834" t="str">
        <f t="shared" si="15"/>
        <v>Ok</v>
      </c>
      <c r="K408" s="816"/>
      <c r="L408" s="816" t="s">
        <v>1066</v>
      </c>
      <c r="M408" s="813" t="s">
        <v>1131</v>
      </c>
      <c r="O408" s="813">
        <f>+'Form 2C'!A45</f>
        <v>0</v>
      </c>
      <c r="P408" s="950" t="e">
        <f>VLOOKUP($O408,ICP!$A:$B,2,FALSE)</f>
        <v>#N/A</v>
      </c>
      <c r="R408" s="837" t="s">
        <v>341</v>
      </c>
      <c r="S408" s="949">
        <f t="shared" si="14"/>
        <v>0</v>
      </c>
      <c r="T408" s="909">
        <f>+'Form 2C'!E45</f>
        <v>0</v>
      </c>
    </row>
    <row r="409" spans="1:20">
      <c r="A409" s="834" t="s">
        <v>846</v>
      </c>
      <c r="B409" s="813" t="s">
        <v>298</v>
      </c>
      <c r="C409" s="834">
        <v>131105</v>
      </c>
      <c r="D409" s="834" t="s">
        <v>555</v>
      </c>
      <c r="E409" s="814" t="s">
        <v>540</v>
      </c>
      <c r="G409" s="813" t="s">
        <v>1195</v>
      </c>
      <c r="H409" s="815" t="s">
        <v>540</v>
      </c>
      <c r="I409" s="813" t="s">
        <v>1195</v>
      </c>
      <c r="J409" s="834" t="str">
        <f t="shared" si="15"/>
        <v>Ok</v>
      </c>
      <c r="K409" s="816"/>
      <c r="L409" s="816" t="s">
        <v>1066</v>
      </c>
      <c r="M409" s="813" t="s">
        <v>1131</v>
      </c>
      <c r="O409" s="813">
        <f>+'Form 2C'!A46</f>
        <v>0</v>
      </c>
      <c r="P409" s="950" t="e">
        <f>VLOOKUP($O409,ICP!$A:$B,2,FALSE)</f>
        <v>#N/A</v>
      </c>
      <c r="R409" s="837" t="s">
        <v>341</v>
      </c>
      <c r="S409" s="949">
        <f t="shared" si="14"/>
        <v>0</v>
      </c>
      <c r="T409" s="909">
        <f>+'Form 2C'!E46</f>
        <v>0</v>
      </c>
    </row>
    <row r="410" spans="1:20">
      <c r="A410" s="834" t="s">
        <v>846</v>
      </c>
      <c r="B410" s="813" t="s">
        <v>298</v>
      </c>
      <c r="C410" s="834">
        <v>131105</v>
      </c>
      <c r="D410" s="834" t="s">
        <v>555</v>
      </c>
      <c r="E410" s="814" t="s">
        <v>540</v>
      </c>
      <c r="G410" s="813" t="s">
        <v>1195</v>
      </c>
      <c r="H410" s="815" t="s">
        <v>540</v>
      </c>
      <c r="I410" s="813" t="s">
        <v>1195</v>
      </c>
      <c r="J410" s="834" t="str">
        <f t="shared" si="15"/>
        <v>Ok</v>
      </c>
      <c r="K410" s="816"/>
      <c r="L410" s="816" t="s">
        <v>1066</v>
      </c>
      <c r="M410" s="813" t="s">
        <v>1131</v>
      </c>
      <c r="O410" s="813">
        <f>+'Form 2C'!A47</f>
        <v>0</v>
      </c>
      <c r="P410" s="950" t="e">
        <f>VLOOKUP($O410,ICP!$A:$B,2,FALSE)</f>
        <v>#N/A</v>
      </c>
      <c r="R410" s="837" t="s">
        <v>341</v>
      </c>
      <c r="S410" s="949">
        <f t="shared" si="14"/>
        <v>0</v>
      </c>
      <c r="T410" s="909">
        <f>+'Form 2C'!E47</f>
        <v>0</v>
      </c>
    </row>
    <row r="411" spans="1:20">
      <c r="A411" s="834" t="s">
        <v>846</v>
      </c>
      <c r="B411" s="813" t="s">
        <v>298</v>
      </c>
      <c r="C411" s="834">
        <v>131105</v>
      </c>
      <c r="D411" s="834" t="s">
        <v>555</v>
      </c>
      <c r="E411" s="814" t="s">
        <v>540</v>
      </c>
      <c r="G411" s="813" t="s">
        <v>1195</v>
      </c>
      <c r="H411" s="815" t="s">
        <v>540</v>
      </c>
      <c r="I411" s="813" t="s">
        <v>1195</v>
      </c>
      <c r="J411" s="834" t="str">
        <f t="shared" si="15"/>
        <v>Ok</v>
      </c>
      <c r="K411" s="816"/>
      <c r="L411" s="816" t="s">
        <v>1066</v>
      </c>
      <c r="M411" s="813" t="s">
        <v>1131</v>
      </c>
      <c r="O411" s="813">
        <f>+'Form 2C'!A48</f>
        <v>0</v>
      </c>
      <c r="P411" s="950" t="e">
        <f>VLOOKUP($O411,ICP!$A:$B,2,FALSE)</f>
        <v>#N/A</v>
      </c>
      <c r="R411" s="837" t="s">
        <v>341</v>
      </c>
      <c r="S411" s="949">
        <f t="shared" si="14"/>
        <v>0</v>
      </c>
      <c r="T411" s="909">
        <f>+'Form 2C'!E48</f>
        <v>0</v>
      </c>
    </row>
    <row r="412" spans="1:20">
      <c r="A412" s="834" t="s">
        <v>846</v>
      </c>
      <c r="B412" s="813" t="s">
        <v>298</v>
      </c>
      <c r="C412" s="834">
        <v>131105</v>
      </c>
      <c r="D412" s="834" t="s">
        <v>555</v>
      </c>
      <c r="E412" s="814" t="s">
        <v>540</v>
      </c>
      <c r="G412" s="813" t="s">
        <v>1195</v>
      </c>
      <c r="H412" s="815" t="s">
        <v>540</v>
      </c>
      <c r="I412" s="813" t="s">
        <v>1195</v>
      </c>
      <c r="J412" s="834" t="str">
        <f t="shared" si="15"/>
        <v>Ok</v>
      </c>
      <c r="K412" s="816"/>
      <c r="L412" s="816" t="s">
        <v>1066</v>
      </c>
      <c r="M412" s="813" t="s">
        <v>1131</v>
      </c>
      <c r="O412" s="813">
        <f>+'Form 2C'!A49</f>
        <v>0</v>
      </c>
      <c r="P412" s="950" t="e">
        <f>VLOOKUP($O412,ICP!$A:$B,2,FALSE)</f>
        <v>#N/A</v>
      </c>
      <c r="R412" s="837" t="s">
        <v>341</v>
      </c>
      <c r="S412" s="949">
        <f t="shared" si="14"/>
        <v>0</v>
      </c>
      <c r="T412" s="909">
        <f>+'Form 2C'!E49</f>
        <v>0</v>
      </c>
    </row>
    <row r="413" spans="1:20">
      <c r="A413" s="834" t="s">
        <v>846</v>
      </c>
      <c r="B413" s="813" t="s">
        <v>298</v>
      </c>
      <c r="C413" s="834">
        <v>131105</v>
      </c>
      <c r="D413" s="834" t="s">
        <v>555</v>
      </c>
      <c r="E413" s="814" t="s">
        <v>540</v>
      </c>
      <c r="G413" s="813" t="s">
        <v>1195</v>
      </c>
      <c r="H413" s="815" t="s">
        <v>540</v>
      </c>
      <c r="I413" s="813" t="s">
        <v>1195</v>
      </c>
      <c r="J413" s="834" t="str">
        <f t="shared" si="15"/>
        <v>Ok</v>
      </c>
      <c r="K413" s="816"/>
      <c r="L413" s="816" t="s">
        <v>1066</v>
      </c>
      <c r="M413" s="813" t="s">
        <v>1131</v>
      </c>
      <c r="O413" s="813">
        <f>+'Form 2C'!A50</f>
        <v>0</v>
      </c>
      <c r="P413" s="950" t="e">
        <f>VLOOKUP($O413,ICP!$A:$B,2,FALSE)</f>
        <v>#N/A</v>
      </c>
      <c r="R413" s="837" t="s">
        <v>341</v>
      </c>
      <c r="S413" s="949">
        <f t="shared" si="14"/>
        <v>0</v>
      </c>
      <c r="T413" s="909">
        <f>+'Form 2C'!E50</f>
        <v>0</v>
      </c>
    </row>
    <row r="414" spans="1:20">
      <c r="A414" s="834" t="s">
        <v>846</v>
      </c>
      <c r="B414" s="813" t="s">
        <v>298</v>
      </c>
      <c r="C414" s="834">
        <v>131105</v>
      </c>
      <c r="D414" s="834" t="s">
        <v>555</v>
      </c>
      <c r="E414" s="814" t="s">
        <v>540</v>
      </c>
      <c r="G414" s="813" t="s">
        <v>1195</v>
      </c>
      <c r="H414" s="815" t="s">
        <v>540</v>
      </c>
      <c r="I414" s="813" t="s">
        <v>1195</v>
      </c>
      <c r="J414" s="834" t="str">
        <f t="shared" si="15"/>
        <v>Ok</v>
      </c>
      <c r="K414" s="816"/>
      <c r="L414" s="816" t="s">
        <v>1066</v>
      </c>
      <c r="M414" s="813" t="s">
        <v>1131</v>
      </c>
      <c r="O414" s="813">
        <f>+'Form 2C'!A51</f>
        <v>0</v>
      </c>
      <c r="P414" s="950" t="e">
        <f>VLOOKUP($O414,ICP!$A:$B,2,FALSE)</f>
        <v>#N/A</v>
      </c>
      <c r="R414" s="837" t="s">
        <v>341</v>
      </c>
      <c r="S414" s="949">
        <f t="shared" si="14"/>
        <v>0</v>
      </c>
      <c r="T414" s="909">
        <f>+'Form 2C'!E51</f>
        <v>0</v>
      </c>
    </row>
    <row r="415" spans="1:20">
      <c r="A415" s="834" t="s">
        <v>846</v>
      </c>
      <c r="B415" s="813" t="s">
        <v>298</v>
      </c>
      <c r="C415" s="834">
        <v>131105</v>
      </c>
      <c r="D415" s="834" t="s">
        <v>555</v>
      </c>
      <c r="E415" s="814" t="s">
        <v>540</v>
      </c>
      <c r="G415" s="813" t="s">
        <v>1195</v>
      </c>
      <c r="H415" s="815" t="s">
        <v>540</v>
      </c>
      <c r="I415" s="813" t="s">
        <v>1195</v>
      </c>
      <c r="J415" s="834" t="str">
        <f t="shared" si="15"/>
        <v>Ok</v>
      </c>
      <c r="K415" s="816"/>
      <c r="L415" s="816" t="s">
        <v>1066</v>
      </c>
      <c r="M415" s="813" t="s">
        <v>1131</v>
      </c>
      <c r="O415" s="813">
        <f>+'Form 2C'!A52</f>
        <v>0</v>
      </c>
      <c r="P415" s="950" t="e">
        <f>VLOOKUP($O415,ICP!$A:$B,2,FALSE)</f>
        <v>#N/A</v>
      </c>
      <c r="R415" s="837" t="s">
        <v>341</v>
      </c>
      <c r="S415" s="949">
        <f t="shared" si="14"/>
        <v>0</v>
      </c>
      <c r="T415" s="909">
        <f>+'Form 2C'!E52</f>
        <v>0</v>
      </c>
    </row>
    <row r="416" spans="1:20">
      <c r="A416" s="834" t="s">
        <v>846</v>
      </c>
      <c r="B416" s="813" t="s">
        <v>298</v>
      </c>
      <c r="C416" s="834">
        <v>131105</v>
      </c>
      <c r="D416" s="834" t="s">
        <v>555</v>
      </c>
      <c r="E416" s="814" t="s">
        <v>540</v>
      </c>
      <c r="G416" s="813" t="s">
        <v>1195</v>
      </c>
      <c r="H416" s="815" t="s">
        <v>540</v>
      </c>
      <c r="I416" s="813" t="s">
        <v>1195</v>
      </c>
      <c r="J416" s="834" t="str">
        <f t="shared" si="15"/>
        <v>Ok</v>
      </c>
      <c r="K416" s="816"/>
      <c r="L416" s="816" t="s">
        <v>1066</v>
      </c>
      <c r="M416" s="813" t="s">
        <v>1131</v>
      </c>
      <c r="O416" s="813">
        <f>+'Form 2C'!A53</f>
        <v>0</v>
      </c>
      <c r="P416" s="950" t="e">
        <f>VLOOKUP($O416,ICP!$A:$B,2,FALSE)</f>
        <v>#N/A</v>
      </c>
      <c r="R416" s="837" t="s">
        <v>341</v>
      </c>
      <c r="S416" s="949">
        <f t="shared" si="14"/>
        <v>0</v>
      </c>
      <c r="T416" s="909">
        <f>+'Form 2C'!E53</f>
        <v>0</v>
      </c>
    </row>
    <row r="417" spans="1:20">
      <c r="A417" s="834" t="s">
        <v>846</v>
      </c>
      <c r="B417" s="813" t="s">
        <v>298</v>
      </c>
      <c r="C417" s="834">
        <v>131105</v>
      </c>
      <c r="D417" s="834" t="s">
        <v>555</v>
      </c>
      <c r="E417" s="814" t="s">
        <v>540</v>
      </c>
      <c r="G417" s="813" t="s">
        <v>1195</v>
      </c>
      <c r="H417" s="815" t="s">
        <v>540</v>
      </c>
      <c r="I417" s="813" t="s">
        <v>1195</v>
      </c>
      <c r="J417" s="834" t="str">
        <f t="shared" si="15"/>
        <v>Ok</v>
      </c>
      <c r="K417" s="816"/>
      <c r="L417" s="816" t="s">
        <v>1066</v>
      </c>
      <c r="M417" s="813" t="s">
        <v>1131</v>
      </c>
      <c r="O417" s="813">
        <f>+'Form 2C'!A54</f>
        <v>0</v>
      </c>
      <c r="P417" s="950" t="e">
        <f>VLOOKUP($O417,ICP!$A:$B,2,FALSE)</f>
        <v>#N/A</v>
      </c>
      <c r="R417" s="837" t="s">
        <v>341</v>
      </c>
      <c r="S417" s="949">
        <f t="shared" si="14"/>
        <v>0</v>
      </c>
      <c r="T417" s="909">
        <f>+'Form 2C'!E54</f>
        <v>0</v>
      </c>
    </row>
    <row r="418" spans="1:20">
      <c r="A418" s="834" t="s">
        <v>846</v>
      </c>
      <c r="B418" s="813" t="s">
        <v>298</v>
      </c>
      <c r="C418" s="834">
        <v>131105</v>
      </c>
      <c r="D418" s="834" t="s">
        <v>555</v>
      </c>
      <c r="E418" s="814" t="s">
        <v>540</v>
      </c>
      <c r="G418" s="813" t="s">
        <v>1195</v>
      </c>
      <c r="H418" s="815" t="s">
        <v>540</v>
      </c>
      <c r="I418" s="813" t="s">
        <v>1195</v>
      </c>
      <c r="J418" s="834" t="str">
        <f t="shared" si="15"/>
        <v>Ok</v>
      </c>
      <c r="K418" s="816"/>
      <c r="L418" s="816" t="s">
        <v>1066</v>
      </c>
      <c r="M418" s="813" t="s">
        <v>1131</v>
      </c>
      <c r="O418" s="813">
        <f>+'Form 2C'!A55</f>
        <v>0</v>
      </c>
      <c r="P418" s="950" t="e">
        <f>VLOOKUP($O418,ICP!$A:$B,2,FALSE)</f>
        <v>#N/A</v>
      </c>
      <c r="R418" s="837" t="s">
        <v>341</v>
      </c>
      <c r="S418" s="949">
        <f t="shared" si="14"/>
        <v>0</v>
      </c>
      <c r="T418" s="909">
        <f>+'Form 2C'!E55</f>
        <v>0</v>
      </c>
    </row>
    <row r="419" spans="1:20">
      <c r="A419" s="834" t="s">
        <v>846</v>
      </c>
      <c r="B419" s="813" t="s">
        <v>298</v>
      </c>
      <c r="C419" s="834">
        <v>131105</v>
      </c>
      <c r="D419" s="834" t="s">
        <v>555</v>
      </c>
      <c r="E419" s="814" t="s">
        <v>540</v>
      </c>
      <c r="G419" s="813" t="s">
        <v>1195</v>
      </c>
      <c r="H419" s="815" t="s">
        <v>540</v>
      </c>
      <c r="I419" s="813" t="s">
        <v>1195</v>
      </c>
      <c r="J419" s="834" t="str">
        <f t="shared" si="15"/>
        <v>Ok</v>
      </c>
      <c r="K419" s="816"/>
      <c r="L419" s="816" t="s">
        <v>1066</v>
      </c>
      <c r="M419" s="813" t="s">
        <v>1131</v>
      </c>
      <c r="O419" s="813">
        <f>+'Form 2C'!A56</f>
        <v>0</v>
      </c>
      <c r="P419" s="950" t="e">
        <f>VLOOKUP($O419,ICP!$A:$B,2,FALSE)</f>
        <v>#N/A</v>
      </c>
      <c r="R419" s="837" t="s">
        <v>341</v>
      </c>
      <c r="S419" s="949">
        <f t="shared" si="14"/>
        <v>0</v>
      </c>
      <c r="T419" s="909">
        <f>+'Form 2C'!E56</f>
        <v>0</v>
      </c>
    </row>
    <row r="420" spans="1:20">
      <c r="A420" s="834" t="s">
        <v>846</v>
      </c>
      <c r="B420" s="813" t="s">
        <v>298</v>
      </c>
      <c r="C420" s="834">
        <v>131105</v>
      </c>
      <c r="D420" s="834" t="s">
        <v>555</v>
      </c>
      <c r="E420" s="814" t="s">
        <v>540</v>
      </c>
      <c r="G420" s="813" t="s">
        <v>1195</v>
      </c>
      <c r="H420" s="815" t="s">
        <v>540</v>
      </c>
      <c r="I420" s="813" t="s">
        <v>1195</v>
      </c>
      <c r="J420" s="834" t="str">
        <f t="shared" si="15"/>
        <v>Ok</v>
      </c>
      <c r="K420" s="816"/>
      <c r="L420" s="816" t="s">
        <v>1066</v>
      </c>
      <c r="M420" s="813" t="s">
        <v>1131</v>
      </c>
      <c r="O420" s="813">
        <f>+'Form 2C'!A57</f>
        <v>0</v>
      </c>
      <c r="P420" s="950" t="e">
        <f>VLOOKUP($O420,ICP!$A:$B,2,FALSE)</f>
        <v>#N/A</v>
      </c>
      <c r="R420" s="837" t="s">
        <v>341</v>
      </c>
      <c r="S420" s="949">
        <f t="shared" si="14"/>
        <v>0</v>
      </c>
      <c r="T420" s="909">
        <f>+'Form 2C'!E57</f>
        <v>0</v>
      </c>
    </row>
    <row r="421" spans="1:20">
      <c r="A421" s="834" t="s">
        <v>846</v>
      </c>
      <c r="B421" s="813" t="s">
        <v>298</v>
      </c>
      <c r="C421" s="834">
        <v>131105</v>
      </c>
      <c r="D421" s="834" t="s">
        <v>555</v>
      </c>
      <c r="E421" s="814" t="s">
        <v>540</v>
      </c>
      <c r="G421" s="813" t="s">
        <v>1195</v>
      </c>
      <c r="H421" s="815" t="s">
        <v>540</v>
      </c>
      <c r="I421" s="813" t="s">
        <v>1195</v>
      </c>
      <c r="J421" s="834" t="str">
        <f t="shared" si="15"/>
        <v>Ok</v>
      </c>
      <c r="K421" s="816"/>
      <c r="L421" s="816" t="s">
        <v>1066</v>
      </c>
      <c r="M421" s="813" t="s">
        <v>1131</v>
      </c>
      <c r="O421" s="813">
        <f>+'Form 2C'!A58</f>
        <v>0</v>
      </c>
      <c r="P421" s="950" t="e">
        <f>VLOOKUP($O421,ICP!$A:$B,2,FALSE)</f>
        <v>#N/A</v>
      </c>
      <c r="R421" s="837" t="s">
        <v>341</v>
      </c>
      <c r="S421" s="949">
        <f t="shared" si="14"/>
        <v>0</v>
      </c>
      <c r="T421" s="909">
        <f>+'Form 2C'!E58</f>
        <v>0</v>
      </c>
    </row>
    <row r="422" spans="1:20">
      <c r="A422" s="834" t="s">
        <v>846</v>
      </c>
      <c r="B422" s="813" t="s">
        <v>298</v>
      </c>
      <c r="C422" s="834">
        <v>131105</v>
      </c>
      <c r="D422" s="834" t="s">
        <v>555</v>
      </c>
      <c r="E422" s="814" t="s">
        <v>540</v>
      </c>
      <c r="G422" s="813" t="s">
        <v>1195</v>
      </c>
      <c r="H422" s="815" t="s">
        <v>540</v>
      </c>
      <c r="I422" s="813" t="s">
        <v>1195</v>
      </c>
      <c r="J422" s="834" t="str">
        <f t="shared" si="15"/>
        <v>Ok</v>
      </c>
      <c r="K422" s="816"/>
      <c r="L422" s="816" t="s">
        <v>1066</v>
      </c>
      <c r="M422" s="813" t="s">
        <v>1131</v>
      </c>
      <c r="O422" s="813">
        <f>+'Form 2C'!A59</f>
        <v>0</v>
      </c>
      <c r="P422" s="950" t="e">
        <f>VLOOKUP($O422,ICP!$A:$B,2,FALSE)</f>
        <v>#N/A</v>
      </c>
      <c r="R422" s="837" t="s">
        <v>341</v>
      </c>
      <c r="S422" s="949">
        <f t="shared" si="14"/>
        <v>0</v>
      </c>
      <c r="T422" s="909">
        <f>+'Form 2C'!E59</f>
        <v>0</v>
      </c>
    </row>
    <row r="423" spans="1:20">
      <c r="A423" s="813" t="s">
        <v>848</v>
      </c>
      <c r="B423" s="813">
        <v>132291</v>
      </c>
      <c r="C423" s="849">
        <v>131105</v>
      </c>
      <c r="D423" s="849" t="s">
        <v>555</v>
      </c>
      <c r="E423" s="814">
        <v>103070</v>
      </c>
      <c r="G423" s="813" t="s">
        <v>1195</v>
      </c>
      <c r="H423" s="815">
        <v>105070</v>
      </c>
      <c r="I423" s="813" t="s">
        <v>679</v>
      </c>
      <c r="J423" s="834" t="str">
        <f t="shared" si="15"/>
        <v>No Match</v>
      </c>
      <c r="K423" s="813">
        <v>4</v>
      </c>
      <c r="L423" s="914">
        <v>105070</v>
      </c>
      <c r="M423" s="813" t="s">
        <v>679</v>
      </c>
      <c r="O423" s="855"/>
      <c r="P423" s="932"/>
      <c r="Q423" s="920"/>
      <c r="R423" s="837" t="s">
        <v>337</v>
      </c>
      <c r="S423" s="949">
        <f t="shared" si="14"/>
        <v>0</v>
      </c>
      <c r="T423" s="909">
        <f>+'Form 2C'!C25</f>
        <v>0</v>
      </c>
    </row>
    <row r="424" spans="1:20" s="983" customFormat="1">
      <c r="A424" s="976" t="s">
        <v>13</v>
      </c>
      <c r="B424" s="976">
        <v>161000</v>
      </c>
      <c r="C424" s="976">
        <v>160105</v>
      </c>
      <c r="D424" s="976" t="s">
        <v>563</v>
      </c>
      <c r="E424" s="977">
        <v>109030</v>
      </c>
      <c r="F424" s="977"/>
      <c r="G424" s="976" t="s">
        <v>562</v>
      </c>
      <c r="H424" s="978">
        <v>109030</v>
      </c>
      <c r="I424" s="979" t="s">
        <v>562</v>
      </c>
      <c r="J424" s="976" t="str">
        <f t="shared" si="15"/>
        <v>Ok</v>
      </c>
      <c r="K424" s="976"/>
      <c r="L424" s="986">
        <v>112110</v>
      </c>
      <c r="M424" s="979" t="s">
        <v>562</v>
      </c>
      <c r="N424" s="977"/>
      <c r="O424" s="976"/>
      <c r="P424" s="980"/>
      <c r="Q424" s="977"/>
      <c r="R424" s="977" t="s">
        <v>337</v>
      </c>
      <c r="S424" s="981">
        <f t="shared" si="14"/>
        <v>0</v>
      </c>
      <c r="T424" s="982">
        <f>+'Form 2C'!C26</f>
        <v>0</v>
      </c>
    </row>
    <row r="425" spans="1:20">
      <c r="A425" s="835" t="s">
        <v>849</v>
      </c>
      <c r="B425" s="716">
        <v>144120</v>
      </c>
      <c r="C425" s="852">
        <v>142005</v>
      </c>
      <c r="D425" s="852" t="s">
        <v>560</v>
      </c>
      <c r="E425" s="853">
        <v>109099</v>
      </c>
      <c r="F425" s="853"/>
      <c r="G425" s="852" t="s">
        <v>559</v>
      </c>
      <c r="H425" s="815">
        <v>109099</v>
      </c>
      <c r="I425" s="836" t="s">
        <v>559</v>
      </c>
      <c r="J425" s="834" t="str">
        <f t="shared" si="15"/>
        <v>Ok</v>
      </c>
      <c r="K425" s="834">
        <v>5</v>
      </c>
      <c r="L425" s="914">
        <v>109099</v>
      </c>
      <c r="M425" s="836" t="s">
        <v>559</v>
      </c>
      <c r="N425" s="837"/>
      <c r="O425" s="855"/>
      <c r="P425" s="932"/>
      <c r="Q425" s="920"/>
      <c r="R425" s="837" t="s">
        <v>337</v>
      </c>
      <c r="S425" s="949">
        <f t="shared" si="14"/>
        <v>0</v>
      </c>
      <c r="T425" s="909">
        <f>+'Form 2C'!C29</f>
        <v>0</v>
      </c>
    </row>
    <row r="426" spans="1:20">
      <c r="A426" s="835" t="s">
        <v>850</v>
      </c>
      <c r="B426" s="716" t="s">
        <v>299</v>
      </c>
      <c r="C426" s="852">
        <v>142005</v>
      </c>
      <c r="D426" s="852" t="s">
        <v>560</v>
      </c>
      <c r="E426" s="853" t="s">
        <v>538</v>
      </c>
      <c r="F426" s="853"/>
      <c r="G426" s="852" t="s">
        <v>698</v>
      </c>
      <c r="H426" s="815" t="s">
        <v>538</v>
      </c>
      <c r="I426" s="836" t="s">
        <v>675</v>
      </c>
      <c r="J426" s="834" t="str">
        <f t="shared" si="15"/>
        <v>Ok</v>
      </c>
      <c r="K426" s="834">
        <v>5</v>
      </c>
      <c r="L426" s="816" t="s">
        <v>1067</v>
      </c>
      <c r="M426" s="836" t="s">
        <v>1132</v>
      </c>
      <c r="N426" s="837"/>
      <c r="O426" s="813">
        <f>+'Form 2C'!A40</f>
        <v>0</v>
      </c>
      <c r="P426" s="950" t="e">
        <f>VLOOKUP($O426,ICP!$A:$B,2,FALSE)</f>
        <v>#N/A</v>
      </c>
      <c r="R426" s="837" t="s">
        <v>342</v>
      </c>
      <c r="S426" s="949">
        <f t="shared" si="14"/>
        <v>0</v>
      </c>
      <c r="T426" s="909">
        <f>+'Form 2C'!G40</f>
        <v>0</v>
      </c>
    </row>
    <row r="427" spans="1:20">
      <c r="A427" s="835" t="s">
        <v>850</v>
      </c>
      <c r="B427" s="813" t="s">
        <v>299</v>
      </c>
      <c r="C427" s="852">
        <v>142005</v>
      </c>
      <c r="D427" s="852" t="s">
        <v>560</v>
      </c>
      <c r="E427" s="853" t="s">
        <v>538</v>
      </c>
      <c r="F427" s="853"/>
      <c r="G427" s="852" t="s">
        <v>698</v>
      </c>
      <c r="H427" s="815" t="s">
        <v>538</v>
      </c>
      <c r="I427" s="836" t="s">
        <v>675</v>
      </c>
      <c r="J427" s="834" t="str">
        <f t="shared" si="15"/>
        <v>Ok</v>
      </c>
      <c r="K427" s="813">
        <v>5</v>
      </c>
      <c r="L427" s="816" t="s">
        <v>1067</v>
      </c>
      <c r="M427" s="836" t="s">
        <v>1132</v>
      </c>
      <c r="O427" s="813">
        <f>+'Form 2C'!A41</f>
        <v>0</v>
      </c>
      <c r="P427" s="950" t="e">
        <f>VLOOKUP($O427,ICP!$A:$B,2,FALSE)</f>
        <v>#N/A</v>
      </c>
      <c r="R427" s="837" t="s">
        <v>342</v>
      </c>
      <c r="S427" s="949">
        <f t="shared" si="14"/>
        <v>0</v>
      </c>
      <c r="T427" s="909">
        <f>+'Form 2C'!G41</f>
        <v>0</v>
      </c>
    </row>
    <row r="428" spans="1:20">
      <c r="A428" s="835" t="s">
        <v>850</v>
      </c>
      <c r="B428" s="813" t="s">
        <v>299</v>
      </c>
      <c r="C428" s="852">
        <v>142005</v>
      </c>
      <c r="D428" s="852" t="s">
        <v>560</v>
      </c>
      <c r="E428" s="853" t="s">
        <v>538</v>
      </c>
      <c r="F428" s="853"/>
      <c r="G428" s="852" t="s">
        <v>698</v>
      </c>
      <c r="H428" s="815" t="s">
        <v>538</v>
      </c>
      <c r="I428" s="836" t="s">
        <v>675</v>
      </c>
      <c r="J428" s="834" t="str">
        <f t="shared" si="15"/>
        <v>Ok</v>
      </c>
      <c r="K428" s="813">
        <v>5</v>
      </c>
      <c r="L428" s="816" t="s">
        <v>1067</v>
      </c>
      <c r="M428" s="836" t="s">
        <v>1132</v>
      </c>
      <c r="O428" s="813">
        <f>+'Form 2C'!A42</f>
        <v>0</v>
      </c>
      <c r="P428" s="950" t="e">
        <f>VLOOKUP($O428,ICP!$A:$B,2,FALSE)</f>
        <v>#N/A</v>
      </c>
      <c r="R428" s="837" t="s">
        <v>342</v>
      </c>
      <c r="S428" s="949">
        <f t="shared" si="14"/>
        <v>0</v>
      </c>
      <c r="T428" s="909">
        <f>+'Form 2C'!G42</f>
        <v>0</v>
      </c>
    </row>
    <row r="429" spans="1:20">
      <c r="A429" s="835" t="s">
        <v>850</v>
      </c>
      <c r="B429" s="813" t="s">
        <v>299</v>
      </c>
      <c r="C429" s="852">
        <v>142005</v>
      </c>
      <c r="D429" s="852" t="s">
        <v>560</v>
      </c>
      <c r="E429" s="853" t="s">
        <v>538</v>
      </c>
      <c r="F429" s="853"/>
      <c r="G429" s="852" t="s">
        <v>698</v>
      </c>
      <c r="H429" s="815" t="s">
        <v>538</v>
      </c>
      <c r="I429" s="836" t="s">
        <v>675</v>
      </c>
      <c r="J429" s="834" t="str">
        <f t="shared" si="15"/>
        <v>Ok</v>
      </c>
      <c r="K429" s="813">
        <v>5</v>
      </c>
      <c r="L429" s="816" t="s">
        <v>1067</v>
      </c>
      <c r="M429" s="836" t="s">
        <v>1132</v>
      </c>
      <c r="O429" s="813">
        <f>+'Form 2C'!A43</f>
        <v>0</v>
      </c>
      <c r="P429" s="950" t="e">
        <f>VLOOKUP($O429,ICP!$A:$B,2,FALSE)</f>
        <v>#N/A</v>
      </c>
      <c r="R429" s="837" t="s">
        <v>342</v>
      </c>
      <c r="S429" s="949">
        <f t="shared" si="14"/>
        <v>0</v>
      </c>
      <c r="T429" s="909">
        <f>+'Form 2C'!G43</f>
        <v>0</v>
      </c>
    </row>
    <row r="430" spans="1:20">
      <c r="A430" s="835" t="s">
        <v>850</v>
      </c>
      <c r="B430" s="813" t="s">
        <v>299</v>
      </c>
      <c r="C430" s="852">
        <v>142005</v>
      </c>
      <c r="D430" s="852" t="s">
        <v>560</v>
      </c>
      <c r="E430" s="853" t="s">
        <v>538</v>
      </c>
      <c r="F430" s="853"/>
      <c r="G430" s="852" t="s">
        <v>698</v>
      </c>
      <c r="H430" s="815" t="s">
        <v>538</v>
      </c>
      <c r="I430" s="836" t="s">
        <v>675</v>
      </c>
      <c r="J430" s="834" t="str">
        <f t="shared" si="15"/>
        <v>Ok</v>
      </c>
      <c r="K430" s="813">
        <v>5</v>
      </c>
      <c r="L430" s="816" t="s">
        <v>1067</v>
      </c>
      <c r="M430" s="836" t="s">
        <v>1132</v>
      </c>
      <c r="O430" s="813">
        <f>+'Form 2C'!A44</f>
        <v>0</v>
      </c>
      <c r="P430" s="950" t="e">
        <f>VLOOKUP($O430,ICP!$A:$B,2,FALSE)</f>
        <v>#N/A</v>
      </c>
      <c r="R430" s="837" t="s">
        <v>342</v>
      </c>
      <c r="S430" s="949">
        <f t="shared" si="14"/>
        <v>0</v>
      </c>
      <c r="T430" s="909">
        <f>+'Form 2C'!G44</f>
        <v>0</v>
      </c>
    </row>
    <row r="431" spans="1:20">
      <c r="A431" s="835" t="s">
        <v>850</v>
      </c>
      <c r="B431" s="813" t="s">
        <v>299</v>
      </c>
      <c r="C431" s="852">
        <v>142005</v>
      </c>
      <c r="D431" s="852" t="s">
        <v>560</v>
      </c>
      <c r="E431" s="853" t="s">
        <v>538</v>
      </c>
      <c r="F431" s="853"/>
      <c r="G431" s="852" t="s">
        <v>698</v>
      </c>
      <c r="H431" s="815" t="s">
        <v>538</v>
      </c>
      <c r="I431" s="836" t="s">
        <v>675</v>
      </c>
      <c r="J431" s="834" t="str">
        <f t="shared" si="15"/>
        <v>Ok</v>
      </c>
      <c r="K431" s="813">
        <v>5</v>
      </c>
      <c r="L431" s="816" t="s">
        <v>1067</v>
      </c>
      <c r="M431" s="836" t="s">
        <v>1132</v>
      </c>
      <c r="O431" s="813">
        <f>+'Form 2C'!A45</f>
        <v>0</v>
      </c>
      <c r="P431" s="950" t="e">
        <f>VLOOKUP($O431,ICP!$A:$B,2,FALSE)</f>
        <v>#N/A</v>
      </c>
      <c r="R431" s="837" t="s">
        <v>342</v>
      </c>
      <c r="S431" s="949">
        <f t="shared" si="14"/>
        <v>0</v>
      </c>
      <c r="T431" s="909">
        <f>+'Form 2C'!G45</f>
        <v>0</v>
      </c>
    </row>
    <row r="432" spans="1:20">
      <c r="A432" s="835" t="s">
        <v>850</v>
      </c>
      <c r="B432" s="813" t="s">
        <v>299</v>
      </c>
      <c r="C432" s="852">
        <v>142005</v>
      </c>
      <c r="D432" s="852" t="s">
        <v>560</v>
      </c>
      <c r="E432" s="853" t="s">
        <v>538</v>
      </c>
      <c r="F432" s="853"/>
      <c r="G432" s="852" t="s">
        <v>698</v>
      </c>
      <c r="H432" s="815" t="s">
        <v>538</v>
      </c>
      <c r="I432" s="836" t="s">
        <v>675</v>
      </c>
      <c r="J432" s="834" t="str">
        <f t="shared" si="15"/>
        <v>Ok</v>
      </c>
      <c r="K432" s="813">
        <v>5</v>
      </c>
      <c r="L432" s="816" t="s">
        <v>1067</v>
      </c>
      <c r="M432" s="836" t="s">
        <v>1132</v>
      </c>
      <c r="O432" s="813">
        <f>+'Form 2C'!A46</f>
        <v>0</v>
      </c>
      <c r="P432" s="950" t="e">
        <f>VLOOKUP($O432,ICP!$A:$B,2,FALSE)</f>
        <v>#N/A</v>
      </c>
      <c r="R432" s="837" t="s">
        <v>342</v>
      </c>
      <c r="S432" s="949">
        <f t="shared" si="14"/>
        <v>0</v>
      </c>
      <c r="T432" s="909">
        <f>+'Form 2C'!G46</f>
        <v>0</v>
      </c>
    </row>
    <row r="433" spans="1:20">
      <c r="A433" s="835" t="s">
        <v>850</v>
      </c>
      <c r="B433" s="813" t="s">
        <v>299</v>
      </c>
      <c r="C433" s="852">
        <v>142005</v>
      </c>
      <c r="D433" s="852" t="s">
        <v>560</v>
      </c>
      <c r="E433" s="853" t="s">
        <v>538</v>
      </c>
      <c r="F433" s="853"/>
      <c r="G433" s="852" t="s">
        <v>698</v>
      </c>
      <c r="H433" s="815" t="s">
        <v>538</v>
      </c>
      <c r="I433" s="836" t="s">
        <v>675</v>
      </c>
      <c r="J433" s="834" t="str">
        <f t="shared" si="15"/>
        <v>Ok</v>
      </c>
      <c r="K433" s="813">
        <v>5</v>
      </c>
      <c r="L433" s="816" t="s">
        <v>1067</v>
      </c>
      <c r="M433" s="836" t="s">
        <v>1132</v>
      </c>
      <c r="O433" s="813">
        <f>+'Form 2C'!A47</f>
        <v>0</v>
      </c>
      <c r="P433" s="950" t="e">
        <f>VLOOKUP($O433,ICP!$A:$B,2,FALSE)</f>
        <v>#N/A</v>
      </c>
      <c r="R433" s="837" t="s">
        <v>342</v>
      </c>
      <c r="S433" s="949">
        <f t="shared" si="14"/>
        <v>0</v>
      </c>
      <c r="T433" s="909">
        <f>+'Form 2C'!G47</f>
        <v>0</v>
      </c>
    </row>
    <row r="434" spans="1:20">
      <c r="A434" s="835" t="s">
        <v>850</v>
      </c>
      <c r="B434" s="813" t="s">
        <v>299</v>
      </c>
      <c r="C434" s="852">
        <v>142005</v>
      </c>
      <c r="D434" s="852" t="s">
        <v>560</v>
      </c>
      <c r="E434" s="853" t="s">
        <v>538</v>
      </c>
      <c r="F434" s="853"/>
      <c r="G434" s="852" t="s">
        <v>698</v>
      </c>
      <c r="H434" s="815" t="s">
        <v>538</v>
      </c>
      <c r="I434" s="836" t="s">
        <v>675</v>
      </c>
      <c r="J434" s="834" t="str">
        <f t="shared" si="15"/>
        <v>Ok</v>
      </c>
      <c r="K434" s="813">
        <v>5</v>
      </c>
      <c r="L434" s="816" t="s">
        <v>1067</v>
      </c>
      <c r="M434" s="836" t="s">
        <v>1132</v>
      </c>
      <c r="O434" s="813">
        <f>+'Form 2C'!A48</f>
        <v>0</v>
      </c>
      <c r="P434" s="950" t="e">
        <f>VLOOKUP($O434,ICP!$A:$B,2,FALSE)</f>
        <v>#N/A</v>
      </c>
      <c r="R434" s="837" t="s">
        <v>342</v>
      </c>
      <c r="S434" s="949">
        <f t="shared" si="14"/>
        <v>0</v>
      </c>
      <c r="T434" s="909">
        <f>+'Form 2C'!G48</f>
        <v>0</v>
      </c>
    </row>
    <row r="435" spans="1:20">
      <c r="A435" s="835" t="s">
        <v>850</v>
      </c>
      <c r="B435" s="813" t="s">
        <v>299</v>
      </c>
      <c r="C435" s="852">
        <v>142005</v>
      </c>
      <c r="D435" s="852" t="s">
        <v>560</v>
      </c>
      <c r="E435" s="853" t="s">
        <v>538</v>
      </c>
      <c r="F435" s="853"/>
      <c r="G435" s="852" t="s">
        <v>698</v>
      </c>
      <c r="H435" s="815" t="s">
        <v>538</v>
      </c>
      <c r="I435" s="836" t="s">
        <v>675</v>
      </c>
      <c r="J435" s="834" t="str">
        <f t="shared" si="15"/>
        <v>Ok</v>
      </c>
      <c r="K435" s="813">
        <v>5</v>
      </c>
      <c r="L435" s="816" t="s">
        <v>1067</v>
      </c>
      <c r="M435" s="836" t="s">
        <v>1132</v>
      </c>
      <c r="O435" s="813">
        <f>+'Form 2C'!A49</f>
        <v>0</v>
      </c>
      <c r="P435" s="950" t="e">
        <f>VLOOKUP($O435,ICP!$A:$B,2,FALSE)</f>
        <v>#N/A</v>
      </c>
      <c r="R435" s="837" t="s">
        <v>342</v>
      </c>
      <c r="S435" s="949">
        <f t="shared" si="14"/>
        <v>0</v>
      </c>
      <c r="T435" s="909">
        <f>+'Form 2C'!G49</f>
        <v>0</v>
      </c>
    </row>
    <row r="436" spans="1:20">
      <c r="A436" s="835" t="s">
        <v>850</v>
      </c>
      <c r="B436" s="813" t="s">
        <v>299</v>
      </c>
      <c r="C436" s="852">
        <v>142005</v>
      </c>
      <c r="D436" s="852" t="s">
        <v>560</v>
      </c>
      <c r="E436" s="853" t="s">
        <v>538</v>
      </c>
      <c r="F436" s="853"/>
      <c r="G436" s="852" t="s">
        <v>698</v>
      </c>
      <c r="H436" s="815" t="s">
        <v>538</v>
      </c>
      <c r="I436" s="836" t="s">
        <v>675</v>
      </c>
      <c r="J436" s="834" t="str">
        <f t="shared" si="15"/>
        <v>Ok</v>
      </c>
      <c r="K436" s="813">
        <v>5</v>
      </c>
      <c r="L436" s="816" t="s">
        <v>1067</v>
      </c>
      <c r="M436" s="836" t="s">
        <v>1132</v>
      </c>
      <c r="O436" s="813">
        <f>+'Form 2C'!A50</f>
        <v>0</v>
      </c>
      <c r="P436" s="950" t="e">
        <f>VLOOKUP($O436,ICP!$A:$B,2,FALSE)</f>
        <v>#N/A</v>
      </c>
      <c r="R436" s="837" t="s">
        <v>342</v>
      </c>
      <c r="S436" s="949">
        <f t="shared" si="14"/>
        <v>0</v>
      </c>
      <c r="T436" s="909">
        <f>+'Form 2C'!G50</f>
        <v>0</v>
      </c>
    </row>
    <row r="437" spans="1:20">
      <c r="A437" s="835" t="s">
        <v>850</v>
      </c>
      <c r="B437" s="813" t="s">
        <v>299</v>
      </c>
      <c r="C437" s="852">
        <v>142005</v>
      </c>
      <c r="D437" s="852" t="s">
        <v>560</v>
      </c>
      <c r="E437" s="853" t="s">
        <v>538</v>
      </c>
      <c r="F437" s="853"/>
      <c r="G437" s="852" t="s">
        <v>698</v>
      </c>
      <c r="H437" s="815" t="s">
        <v>538</v>
      </c>
      <c r="I437" s="836" t="s">
        <v>675</v>
      </c>
      <c r="J437" s="834" t="str">
        <f t="shared" si="15"/>
        <v>Ok</v>
      </c>
      <c r="K437" s="813">
        <v>5</v>
      </c>
      <c r="L437" s="816" t="s">
        <v>1067</v>
      </c>
      <c r="M437" s="836" t="s">
        <v>1132</v>
      </c>
      <c r="O437" s="813">
        <f>+'Form 2C'!A51</f>
        <v>0</v>
      </c>
      <c r="P437" s="950" t="e">
        <f>VLOOKUP($O437,ICP!$A:$B,2,FALSE)</f>
        <v>#N/A</v>
      </c>
      <c r="R437" s="837" t="s">
        <v>342</v>
      </c>
      <c r="S437" s="949">
        <f t="shared" si="14"/>
        <v>0</v>
      </c>
      <c r="T437" s="909">
        <f>+'Form 2C'!G51</f>
        <v>0</v>
      </c>
    </row>
    <row r="438" spans="1:20">
      <c r="A438" s="835" t="s">
        <v>850</v>
      </c>
      <c r="B438" s="813" t="s">
        <v>299</v>
      </c>
      <c r="C438" s="852">
        <v>142005</v>
      </c>
      <c r="D438" s="852" t="s">
        <v>560</v>
      </c>
      <c r="E438" s="853" t="s">
        <v>538</v>
      </c>
      <c r="F438" s="853"/>
      <c r="G438" s="852" t="s">
        <v>698</v>
      </c>
      <c r="H438" s="815" t="s">
        <v>538</v>
      </c>
      <c r="I438" s="836" t="s">
        <v>675</v>
      </c>
      <c r="J438" s="834" t="str">
        <f t="shared" si="15"/>
        <v>Ok</v>
      </c>
      <c r="K438" s="813">
        <v>5</v>
      </c>
      <c r="L438" s="816" t="s">
        <v>1067</v>
      </c>
      <c r="M438" s="836" t="s">
        <v>1132</v>
      </c>
      <c r="O438" s="813">
        <f>+'Form 2C'!A52</f>
        <v>0</v>
      </c>
      <c r="P438" s="950" t="e">
        <f>VLOOKUP($O438,ICP!$A:$B,2,FALSE)</f>
        <v>#N/A</v>
      </c>
      <c r="R438" s="837" t="s">
        <v>342</v>
      </c>
      <c r="S438" s="949">
        <f t="shared" si="14"/>
        <v>0</v>
      </c>
      <c r="T438" s="909">
        <f>+'Form 2C'!G52</f>
        <v>0</v>
      </c>
    </row>
    <row r="439" spans="1:20">
      <c r="A439" s="835" t="s">
        <v>850</v>
      </c>
      <c r="B439" s="813" t="s">
        <v>299</v>
      </c>
      <c r="C439" s="852">
        <v>142005</v>
      </c>
      <c r="D439" s="852" t="s">
        <v>560</v>
      </c>
      <c r="E439" s="853" t="s">
        <v>538</v>
      </c>
      <c r="F439" s="853"/>
      <c r="G439" s="852" t="s">
        <v>698</v>
      </c>
      <c r="H439" s="815" t="s">
        <v>538</v>
      </c>
      <c r="I439" s="836" t="s">
        <v>675</v>
      </c>
      <c r="J439" s="834" t="str">
        <f t="shared" si="15"/>
        <v>Ok</v>
      </c>
      <c r="K439" s="813">
        <v>5</v>
      </c>
      <c r="L439" s="816" t="s">
        <v>1067</v>
      </c>
      <c r="M439" s="836" t="s">
        <v>1132</v>
      </c>
      <c r="O439" s="813">
        <f>+'Form 2C'!A53</f>
        <v>0</v>
      </c>
      <c r="P439" s="950" t="e">
        <f>VLOOKUP($O439,ICP!$A:$B,2,FALSE)</f>
        <v>#N/A</v>
      </c>
      <c r="R439" s="837" t="s">
        <v>342</v>
      </c>
      <c r="S439" s="949">
        <f t="shared" si="14"/>
        <v>0</v>
      </c>
      <c r="T439" s="909">
        <f>+'Form 2C'!G53</f>
        <v>0</v>
      </c>
    </row>
    <row r="440" spans="1:20">
      <c r="A440" s="835" t="s">
        <v>850</v>
      </c>
      <c r="B440" s="813" t="s">
        <v>299</v>
      </c>
      <c r="C440" s="852">
        <v>142005</v>
      </c>
      <c r="D440" s="852" t="s">
        <v>560</v>
      </c>
      <c r="E440" s="853" t="s">
        <v>538</v>
      </c>
      <c r="F440" s="853"/>
      <c r="G440" s="852" t="s">
        <v>698</v>
      </c>
      <c r="H440" s="815" t="s">
        <v>538</v>
      </c>
      <c r="I440" s="836" t="s">
        <v>675</v>
      </c>
      <c r="J440" s="834" t="str">
        <f t="shared" si="15"/>
        <v>Ok</v>
      </c>
      <c r="K440" s="813">
        <v>5</v>
      </c>
      <c r="L440" s="816" t="s">
        <v>1067</v>
      </c>
      <c r="M440" s="836" t="s">
        <v>1132</v>
      </c>
      <c r="O440" s="813">
        <f>+'Form 2C'!A54</f>
        <v>0</v>
      </c>
      <c r="P440" s="950" t="e">
        <f>VLOOKUP($O440,ICP!$A:$B,2,FALSE)</f>
        <v>#N/A</v>
      </c>
      <c r="R440" s="837" t="s">
        <v>342</v>
      </c>
      <c r="S440" s="949">
        <f t="shared" si="14"/>
        <v>0</v>
      </c>
      <c r="T440" s="909">
        <f>+'Form 2C'!G54</f>
        <v>0</v>
      </c>
    </row>
    <row r="441" spans="1:20">
      <c r="A441" s="835" t="s">
        <v>850</v>
      </c>
      <c r="B441" s="813" t="s">
        <v>299</v>
      </c>
      <c r="C441" s="852">
        <v>142005</v>
      </c>
      <c r="D441" s="852" t="s">
        <v>560</v>
      </c>
      <c r="E441" s="853" t="s">
        <v>538</v>
      </c>
      <c r="F441" s="853"/>
      <c r="G441" s="852" t="s">
        <v>698</v>
      </c>
      <c r="H441" s="815" t="s">
        <v>538</v>
      </c>
      <c r="I441" s="836" t="s">
        <v>675</v>
      </c>
      <c r="J441" s="834" t="str">
        <f t="shared" si="15"/>
        <v>Ok</v>
      </c>
      <c r="K441" s="813">
        <v>5</v>
      </c>
      <c r="L441" s="816" t="s">
        <v>1067</v>
      </c>
      <c r="M441" s="836" t="s">
        <v>1132</v>
      </c>
      <c r="O441" s="813">
        <f>+'Form 2C'!A55</f>
        <v>0</v>
      </c>
      <c r="P441" s="950" t="e">
        <f>VLOOKUP($O441,ICP!$A:$B,2,FALSE)</f>
        <v>#N/A</v>
      </c>
      <c r="R441" s="837" t="s">
        <v>342</v>
      </c>
      <c r="S441" s="949">
        <f t="shared" si="14"/>
        <v>0</v>
      </c>
      <c r="T441" s="909">
        <f>+'Form 2C'!G55</f>
        <v>0</v>
      </c>
    </row>
    <row r="442" spans="1:20">
      <c r="A442" s="835" t="s">
        <v>850</v>
      </c>
      <c r="B442" s="813" t="s">
        <v>299</v>
      </c>
      <c r="C442" s="852">
        <v>142005</v>
      </c>
      <c r="D442" s="852" t="s">
        <v>560</v>
      </c>
      <c r="E442" s="853" t="s">
        <v>538</v>
      </c>
      <c r="F442" s="853"/>
      <c r="G442" s="852" t="s">
        <v>698</v>
      </c>
      <c r="H442" s="815" t="s">
        <v>538</v>
      </c>
      <c r="I442" s="836" t="s">
        <v>675</v>
      </c>
      <c r="J442" s="834" t="str">
        <f t="shared" si="15"/>
        <v>Ok</v>
      </c>
      <c r="K442" s="813">
        <v>5</v>
      </c>
      <c r="L442" s="816" t="s">
        <v>1067</v>
      </c>
      <c r="M442" s="836" t="s">
        <v>1132</v>
      </c>
      <c r="O442" s="813">
        <f>+'Form 2C'!A56</f>
        <v>0</v>
      </c>
      <c r="P442" s="950" t="e">
        <f>VLOOKUP($O442,ICP!$A:$B,2,FALSE)</f>
        <v>#N/A</v>
      </c>
      <c r="R442" s="837" t="s">
        <v>342</v>
      </c>
      <c r="S442" s="949">
        <f t="shared" si="14"/>
        <v>0</v>
      </c>
      <c r="T442" s="909">
        <f>+'Form 2C'!G56</f>
        <v>0</v>
      </c>
    </row>
    <row r="443" spans="1:20">
      <c r="A443" s="835" t="s">
        <v>850</v>
      </c>
      <c r="B443" s="813" t="s">
        <v>299</v>
      </c>
      <c r="C443" s="852">
        <v>142005</v>
      </c>
      <c r="D443" s="852" t="s">
        <v>560</v>
      </c>
      <c r="E443" s="853" t="s">
        <v>538</v>
      </c>
      <c r="F443" s="853"/>
      <c r="G443" s="852" t="s">
        <v>698</v>
      </c>
      <c r="H443" s="815" t="s">
        <v>538</v>
      </c>
      <c r="I443" s="836" t="s">
        <v>675</v>
      </c>
      <c r="J443" s="834" t="str">
        <f t="shared" si="15"/>
        <v>Ok</v>
      </c>
      <c r="K443" s="813">
        <v>5</v>
      </c>
      <c r="L443" s="816" t="s">
        <v>1067</v>
      </c>
      <c r="M443" s="836" t="s">
        <v>1132</v>
      </c>
      <c r="O443" s="813">
        <f>+'Form 2C'!A57</f>
        <v>0</v>
      </c>
      <c r="P443" s="950" t="e">
        <f>VLOOKUP($O443,ICP!$A:$B,2,FALSE)</f>
        <v>#N/A</v>
      </c>
      <c r="R443" s="814" t="s">
        <v>342</v>
      </c>
      <c r="S443" s="949">
        <f t="shared" si="14"/>
        <v>0</v>
      </c>
      <c r="T443" s="909">
        <f>+'Form 2C'!G57</f>
        <v>0</v>
      </c>
    </row>
    <row r="444" spans="1:20">
      <c r="A444" s="835" t="s">
        <v>850</v>
      </c>
      <c r="B444" s="813" t="s">
        <v>299</v>
      </c>
      <c r="C444" s="852">
        <v>142005</v>
      </c>
      <c r="D444" s="852" t="s">
        <v>560</v>
      </c>
      <c r="E444" s="853" t="s">
        <v>538</v>
      </c>
      <c r="F444" s="853"/>
      <c r="G444" s="852" t="s">
        <v>698</v>
      </c>
      <c r="H444" s="815" t="s">
        <v>538</v>
      </c>
      <c r="I444" s="836" t="s">
        <v>675</v>
      </c>
      <c r="J444" s="834" t="str">
        <f t="shared" si="15"/>
        <v>Ok</v>
      </c>
      <c r="K444" s="813">
        <v>5</v>
      </c>
      <c r="L444" s="816" t="s">
        <v>1067</v>
      </c>
      <c r="M444" s="836" t="s">
        <v>1132</v>
      </c>
      <c r="O444" s="813">
        <f>+'Form 2C'!A58</f>
        <v>0</v>
      </c>
      <c r="P444" s="950" t="e">
        <f>VLOOKUP($O444,ICP!$A:$B,2,FALSE)</f>
        <v>#N/A</v>
      </c>
      <c r="R444" s="814" t="s">
        <v>342</v>
      </c>
      <c r="S444" s="949">
        <f t="shared" si="14"/>
        <v>0</v>
      </c>
      <c r="T444" s="909">
        <f>+'Form 2C'!G58</f>
        <v>0</v>
      </c>
    </row>
    <row r="445" spans="1:20">
      <c r="A445" s="835" t="s">
        <v>850</v>
      </c>
      <c r="B445" s="813" t="s">
        <v>299</v>
      </c>
      <c r="C445" s="852">
        <v>142005</v>
      </c>
      <c r="D445" s="852" t="s">
        <v>560</v>
      </c>
      <c r="E445" s="853" t="s">
        <v>538</v>
      </c>
      <c r="F445" s="853"/>
      <c r="G445" s="852" t="s">
        <v>698</v>
      </c>
      <c r="H445" s="815" t="s">
        <v>538</v>
      </c>
      <c r="I445" s="836" t="s">
        <v>675</v>
      </c>
      <c r="J445" s="834" t="str">
        <f t="shared" si="15"/>
        <v>Ok</v>
      </c>
      <c r="K445" s="813">
        <v>5</v>
      </c>
      <c r="L445" s="816" t="s">
        <v>1067</v>
      </c>
      <c r="M445" s="836" t="s">
        <v>1132</v>
      </c>
      <c r="O445" s="813">
        <f>+'Form 2C'!A59</f>
        <v>0</v>
      </c>
      <c r="P445" s="950" t="e">
        <f>VLOOKUP($O445,ICP!$A:$B,2,FALSE)</f>
        <v>#N/A</v>
      </c>
      <c r="R445" s="814" t="s">
        <v>342</v>
      </c>
      <c r="S445" s="949">
        <f t="shared" si="14"/>
        <v>0</v>
      </c>
      <c r="T445" s="909">
        <f>+'Form 2C'!G59</f>
        <v>0</v>
      </c>
    </row>
    <row r="446" spans="1:20">
      <c r="A446" s="813" t="s">
        <v>163</v>
      </c>
      <c r="B446" s="813">
        <v>144110</v>
      </c>
      <c r="C446" s="849">
        <v>144205</v>
      </c>
      <c r="D446" s="849" t="s">
        <v>561</v>
      </c>
      <c r="E446" s="854">
        <v>109099</v>
      </c>
      <c r="F446" s="854"/>
      <c r="G446" s="849" t="s">
        <v>559</v>
      </c>
      <c r="H446" s="815">
        <v>109020</v>
      </c>
      <c r="I446" s="816" t="s">
        <v>163</v>
      </c>
      <c r="J446" s="834" t="str">
        <f t="shared" si="15"/>
        <v>No Match</v>
      </c>
      <c r="K446" s="813">
        <v>6</v>
      </c>
      <c r="L446" s="914">
        <v>109020</v>
      </c>
      <c r="M446" s="816" t="s">
        <v>163</v>
      </c>
      <c r="O446" s="855"/>
      <c r="P446" s="932"/>
      <c r="Q446" s="920"/>
      <c r="R446" s="814" t="s">
        <v>337</v>
      </c>
      <c r="S446" s="949">
        <f t="shared" si="14"/>
        <v>0</v>
      </c>
      <c r="T446" s="909">
        <f>+'Form 2C'!C30</f>
        <v>0</v>
      </c>
    </row>
    <row r="447" spans="1:20" s="839" customFormat="1">
      <c r="A447" s="834" t="s">
        <v>851</v>
      </c>
      <c r="B447" s="834">
        <v>175105</v>
      </c>
      <c r="C447" s="834"/>
      <c r="D447" s="834"/>
      <c r="E447" s="837" t="s">
        <v>565</v>
      </c>
      <c r="F447" s="837" t="s">
        <v>541</v>
      </c>
      <c r="G447" s="834" t="s">
        <v>623</v>
      </c>
      <c r="H447" s="845"/>
      <c r="I447" s="836"/>
      <c r="J447" s="834" t="str">
        <f t="shared" si="15"/>
        <v>No Match</v>
      </c>
      <c r="K447" s="834"/>
      <c r="L447" s="834" t="s">
        <v>565</v>
      </c>
      <c r="M447" s="834" t="s">
        <v>1133</v>
      </c>
      <c r="N447" s="837" t="s">
        <v>541</v>
      </c>
      <c r="O447" s="855"/>
      <c r="P447" s="932"/>
      <c r="Q447" s="920"/>
      <c r="R447" s="837" t="s">
        <v>332</v>
      </c>
      <c r="S447" s="949">
        <f t="shared" si="14"/>
        <v>0</v>
      </c>
      <c r="T447" s="909">
        <f>+'Form 2D'!B11</f>
        <v>0</v>
      </c>
    </row>
    <row r="448" spans="1:20" s="839" customFormat="1">
      <c r="A448" s="834" t="s">
        <v>702</v>
      </c>
      <c r="B448" s="834">
        <v>175110</v>
      </c>
      <c r="C448" s="834">
        <v>176005</v>
      </c>
      <c r="D448" s="834" t="s">
        <v>564</v>
      </c>
      <c r="E448" s="837" t="s">
        <v>565</v>
      </c>
      <c r="F448" s="837" t="s">
        <v>701</v>
      </c>
      <c r="G448" s="834" t="s">
        <v>700</v>
      </c>
      <c r="H448" s="845"/>
      <c r="I448" s="836"/>
      <c r="J448" s="834" t="str">
        <f t="shared" si="15"/>
        <v>No Match</v>
      </c>
      <c r="K448" s="834"/>
      <c r="L448" s="834" t="s">
        <v>565</v>
      </c>
      <c r="M448" s="834" t="s">
        <v>1133</v>
      </c>
      <c r="N448" s="837" t="s">
        <v>701</v>
      </c>
      <c r="O448" s="855"/>
      <c r="P448" s="932"/>
      <c r="Q448" s="920"/>
      <c r="R448" s="837" t="s">
        <v>332</v>
      </c>
      <c r="S448" s="949">
        <f t="shared" si="14"/>
        <v>0</v>
      </c>
      <c r="T448" s="909">
        <f>+'Form 2D'!B12</f>
        <v>0</v>
      </c>
    </row>
    <row r="449" spans="1:20" s="839" customFormat="1">
      <c r="A449" s="834" t="s">
        <v>705</v>
      </c>
      <c r="B449" s="834">
        <v>175110</v>
      </c>
      <c r="C449" s="926" t="s">
        <v>641</v>
      </c>
      <c r="D449" s="834"/>
      <c r="E449" s="837"/>
      <c r="F449" s="837"/>
      <c r="G449" s="834"/>
      <c r="H449" s="845"/>
      <c r="I449" s="836"/>
      <c r="J449" s="834" t="str">
        <f t="shared" si="15"/>
        <v>Ok</v>
      </c>
      <c r="K449" s="834" t="s">
        <v>804</v>
      </c>
      <c r="L449" s="834" t="s">
        <v>565</v>
      </c>
      <c r="M449" s="834" t="s">
        <v>1133</v>
      </c>
      <c r="N449" s="837" t="s">
        <v>1094</v>
      </c>
      <c r="O449" s="855"/>
      <c r="P449" s="932"/>
      <c r="Q449" s="920"/>
      <c r="R449" s="837" t="s">
        <v>332</v>
      </c>
      <c r="S449" s="949">
        <f t="shared" si="14"/>
        <v>0</v>
      </c>
      <c r="T449" s="909">
        <f>+'Form 2D'!B13</f>
        <v>0</v>
      </c>
    </row>
    <row r="450" spans="1:20" s="839" customFormat="1">
      <c r="A450" s="834" t="s">
        <v>703</v>
      </c>
      <c r="B450" s="834">
        <v>175118</v>
      </c>
      <c r="C450" s="834">
        <v>176006</v>
      </c>
      <c r="D450" s="834" t="s">
        <v>566</v>
      </c>
      <c r="E450" s="837" t="s">
        <v>565</v>
      </c>
      <c r="F450" s="837" t="s">
        <v>747</v>
      </c>
      <c r="G450" s="834" t="s">
        <v>746</v>
      </c>
      <c r="H450" s="845"/>
      <c r="I450" s="836"/>
      <c r="J450" s="834" t="str">
        <f t="shared" si="15"/>
        <v>No Match</v>
      </c>
      <c r="K450" s="834"/>
      <c r="L450" s="834" t="s">
        <v>565</v>
      </c>
      <c r="M450" s="834" t="s">
        <v>1133</v>
      </c>
      <c r="N450" s="837" t="s">
        <v>747</v>
      </c>
      <c r="O450" s="855"/>
      <c r="P450" s="932"/>
      <c r="Q450" s="920"/>
      <c r="R450" s="837" t="s">
        <v>332</v>
      </c>
      <c r="S450" s="949">
        <f t="shared" si="14"/>
        <v>0</v>
      </c>
      <c r="T450" s="909">
        <f>+'Form 2D'!B14</f>
        <v>0</v>
      </c>
    </row>
    <row r="451" spans="1:20" s="839" customFormat="1">
      <c r="A451" s="834" t="s">
        <v>704</v>
      </c>
      <c r="B451" s="834">
        <v>175115</v>
      </c>
      <c r="C451" s="834">
        <v>176005</v>
      </c>
      <c r="D451" s="834" t="s">
        <v>564</v>
      </c>
      <c r="E451" s="837" t="s">
        <v>565</v>
      </c>
      <c r="F451" s="837" t="s">
        <v>749</v>
      </c>
      <c r="G451" s="834" t="s">
        <v>748</v>
      </c>
      <c r="H451" s="845"/>
      <c r="I451" s="836"/>
      <c r="J451" s="834" t="str">
        <f t="shared" si="15"/>
        <v>No Match</v>
      </c>
      <c r="K451" s="834"/>
      <c r="L451" s="834" t="s">
        <v>565</v>
      </c>
      <c r="M451" s="834" t="s">
        <v>1133</v>
      </c>
      <c r="N451" s="837" t="s">
        <v>749</v>
      </c>
      <c r="O451" s="855"/>
      <c r="P451" s="932"/>
      <c r="Q451" s="920"/>
      <c r="R451" s="837" t="s">
        <v>332</v>
      </c>
      <c r="S451" s="949">
        <f t="shared" si="14"/>
        <v>0</v>
      </c>
      <c r="T451" s="909">
        <f>+'Form 2D'!B15</f>
        <v>0</v>
      </c>
    </row>
    <row r="452" spans="1:20" s="839" customFormat="1">
      <c r="A452" s="834" t="s">
        <v>852</v>
      </c>
      <c r="B452" s="834">
        <v>178005</v>
      </c>
      <c r="C452" s="834"/>
      <c r="D452" s="834"/>
      <c r="E452" s="837" t="s">
        <v>568</v>
      </c>
      <c r="F452" s="837" t="s">
        <v>541</v>
      </c>
      <c r="G452" s="834" t="s">
        <v>624</v>
      </c>
      <c r="H452" s="845"/>
      <c r="I452" s="836"/>
      <c r="J452" s="834" t="str">
        <f t="shared" si="15"/>
        <v>No Match</v>
      </c>
      <c r="K452" s="834"/>
      <c r="L452" s="834" t="s">
        <v>568</v>
      </c>
      <c r="M452" s="834" t="s">
        <v>1134</v>
      </c>
      <c r="N452" s="837" t="s">
        <v>541</v>
      </c>
      <c r="O452" s="855"/>
      <c r="P452" s="932"/>
      <c r="Q452" s="920"/>
      <c r="R452" s="837" t="s">
        <v>332</v>
      </c>
      <c r="S452" s="949">
        <f t="shared" si="14"/>
        <v>0</v>
      </c>
      <c r="T452" s="909">
        <f>+'Form 2D'!C11</f>
        <v>0</v>
      </c>
    </row>
    <row r="453" spans="1:20" s="839" customFormat="1">
      <c r="A453" s="834" t="s">
        <v>706</v>
      </c>
      <c r="B453" s="834">
        <v>178010</v>
      </c>
      <c r="C453" s="834">
        <v>178005</v>
      </c>
      <c r="D453" s="834" t="s">
        <v>567</v>
      </c>
      <c r="E453" s="837" t="s">
        <v>568</v>
      </c>
      <c r="F453" s="837" t="s">
        <v>701</v>
      </c>
      <c r="G453" s="834" t="s">
        <v>750</v>
      </c>
      <c r="H453" s="845"/>
      <c r="I453" s="836"/>
      <c r="J453" s="834" t="str">
        <f t="shared" si="15"/>
        <v>No Match</v>
      </c>
      <c r="K453" s="834"/>
      <c r="L453" s="834" t="s">
        <v>568</v>
      </c>
      <c r="M453" s="834" t="s">
        <v>1134</v>
      </c>
      <c r="N453" s="837" t="s">
        <v>701</v>
      </c>
      <c r="O453" s="855"/>
      <c r="P453" s="932"/>
      <c r="Q453" s="920"/>
      <c r="R453" s="837" t="s">
        <v>332</v>
      </c>
      <c r="S453" s="949">
        <f t="shared" si="14"/>
        <v>0</v>
      </c>
      <c r="T453" s="909">
        <f>+'Form 2D'!C12</f>
        <v>0</v>
      </c>
    </row>
    <row r="454" spans="1:20" s="839" customFormat="1">
      <c r="A454" s="834" t="s">
        <v>707</v>
      </c>
      <c r="B454" s="834">
        <v>178010</v>
      </c>
      <c r="C454" s="834">
        <v>178005</v>
      </c>
      <c r="D454" s="834" t="s">
        <v>567</v>
      </c>
      <c r="E454" s="837" t="s">
        <v>568</v>
      </c>
      <c r="F454" s="837"/>
      <c r="G454" s="834"/>
      <c r="H454" s="845"/>
      <c r="I454" s="836"/>
      <c r="J454" s="834" t="str">
        <f t="shared" si="15"/>
        <v>No Match</v>
      </c>
      <c r="K454" s="834" t="s">
        <v>804</v>
      </c>
      <c r="L454" s="834" t="s">
        <v>568</v>
      </c>
      <c r="M454" s="834" t="s">
        <v>1134</v>
      </c>
      <c r="N454" s="837" t="s">
        <v>1094</v>
      </c>
      <c r="O454" s="855"/>
      <c r="P454" s="932"/>
      <c r="Q454" s="920"/>
      <c r="R454" s="837" t="s">
        <v>332</v>
      </c>
      <c r="S454" s="949">
        <f t="shared" si="14"/>
        <v>0</v>
      </c>
      <c r="T454" s="909">
        <f>+'Form 2D'!C13</f>
        <v>0</v>
      </c>
    </row>
    <row r="455" spans="1:20" s="839" customFormat="1">
      <c r="A455" s="834" t="s">
        <v>708</v>
      </c>
      <c r="B455" s="834">
        <v>178018</v>
      </c>
      <c r="C455" s="834">
        <v>178006</v>
      </c>
      <c r="D455" s="834" t="s">
        <v>569</v>
      </c>
      <c r="E455" s="837" t="s">
        <v>568</v>
      </c>
      <c r="F455" s="837" t="s">
        <v>747</v>
      </c>
      <c r="G455" s="834" t="s">
        <v>751</v>
      </c>
      <c r="H455" s="845"/>
      <c r="I455" s="836"/>
      <c r="J455" s="834" t="str">
        <f t="shared" si="15"/>
        <v>No Match</v>
      </c>
      <c r="K455" s="834"/>
      <c r="L455" s="834" t="s">
        <v>568</v>
      </c>
      <c r="M455" s="834" t="s">
        <v>1134</v>
      </c>
      <c r="N455" s="837" t="s">
        <v>747</v>
      </c>
      <c r="O455" s="855"/>
      <c r="P455" s="932"/>
      <c r="Q455" s="920"/>
      <c r="R455" s="837" t="s">
        <v>332</v>
      </c>
      <c r="S455" s="949">
        <f t="shared" ref="S455:S518" si="16">+T455*$S$1</f>
        <v>0</v>
      </c>
      <c r="T455" s="909">
        <f>+'Form 2D'!C14</f>
        <v>0</v>
      </c>
    </row>
    <row r="456" spans="1:20" s="839" customFormat="1">
      <c r="A456" s="834" t="s">
        <v>709</v>
      </c>
      <c r="B456" s="834">
        <v>178015</v>
      </c>
      <c r="C456" s="834">
        <v>178005</v>
      </c>
      <c r="D456" s="834" t="s">
        <v>567</v>
      </c>
      <c r="E456" s="837" t="s">
        <v>568</v>
      </c>
      <c r="F456" s="837" t="s">
        <v>749</v>
      </c>
      <c r="G456" s="834" t="s">
        <v>752</v>
      </c>
      <c r="H456" s="845"/>
      <c r="I456" s="836"/>
      <c r="J456" s="834" t="str">
        <f t="shared" si="15"/>
        <v>No Match</v>
      </c>
      <c r="K456" s="834"/>
      <c r="L456" s="834" t="s">
        <v>568</v>
      </c>
      <c r="M456" s="834" t="s">
        <v>1134</v>
      </c>
      <c r="N456" s="837" t="s">
        <v>749</v>
      </c>
      <c r="O456" s="855"/>
      <c r="P456" s="932"/>
      <c r="Q456" s="920"/>
      <c r="R456" s="837" t="s">
        <v>332</v>
      </c>
      <c r="S456" s="949">
        <f t="shared" si="16"/>
        <v>0</v>
      </c>
      <c r="T456" s="909">
        <f>+'Form 2D'!C15</f>
        <v>0</v>
      </c>
    </row>
    <row r="457" spans="1:20" s="839" customFormat="1">
      <c r="A457" s="834" t="s">
        <v>853</v>
      </c>
      <c r="B457" s="834">
        <v>180001</v>
      </c>
      <c r="C457" s="834"/>
      <c r="D457" s="834"/>
      <c r="E457" s="837" t="s">
        <v>571</v>
      </c>
      <c r="F457" s="837" t="s">
        <v>541</v>
      </c>
      <c r="G457" s="834" t="s">
        <v>626</v>
      </c>
      <c r="H457" s="845"/>
      <c r="I457" s="836"/>
      <c r="J457" s="834" t="str">
        <f t="shared" si="15"/>
        <v>No Match</v>
      </c>
      <c r="K457" s="834"/>
      <c r="L457" s="834" t="s">
        <v>571</v>
      </c>
      <c r="M457" s="834" t="s">
        <v>1135</v>
      </c>
      <c r="N457" s="837" t="s">
        <v>541</v>
      </c>
      <c r="O457" s="855"/>
      <c r="P457" s="932"/>
      <c r="Q457" s="920"/>
      <c r="R457" s="837" t="s">
        <v>332</v>
      </c>
      <c r="S457" s="949">
        <f t="shared" si="16"/>
        <v>0</v>
      </c>
      <c r="T457" s="909">
        <f>+'Form 2D'!D11</f>
        <v>0</v>
      </c>
    </row>
    <row r="458" spans="1:20" s="839" customFormat="1">
      <c r="A458" s="834" t="s">
        <v>710</v>
      </c>
      <c r="B458" s="834">
        <v>180002</v>
      </c>
      <c r="C458" s="834">
        <v>180005</v>
      </c>
      <c r="D458" s="834" t="s">
        <v>572</v>
      </c>
      <c r="E458" s="837" t="s">
        <v>571</v>
      </c>
      <c r="F458" s="837" t="s">
        <v>701</v>
      </c>
      <c r="G458" s="834" t="s">
        <v>753</v>
      </c>
      <c r="H458" s="845"/>
      <c r="I458" s="836"/>
      <c r="J458" s="834" t="str">
        <f t="shared" si="15"/>
        <v>No Match</v>
      </c>
      <c r="K458" s="834"/>
      <c r="L458" s="834" t="s">
        <v>571</v>
      </c>
      <c r="M458" s="834" t="s">
        <v>1135</v>
      </c>
      <c r="N458" s="837" t="s">
        <v>701</v>
      </c>
      <c r="O458" s="855"/>
      <c r="P458" s="932"/>
      <c r="Q458" s="920"/>
      <c r="R458" s="837" t="s">
        <v>332</v>
      </c>
      <c r="S458" s="949">
        <f t="shared" si="16"/>
        <v>0</v>
      </c>
      <c r="T458" s="909">
        <f>+'Form 2D'!D12</f>
        <v>0</v>
      </c>
    </row>
    <row r="459" spans="1:20" s="839" customFormat="1">
      <c r="A459" s="834" t="s">
        <v>711</v>
      </c>
      <c r="B459" s="834">
        <v>180002</v>
      </c>
      <c r="C459" s="926" t="s">
        <v>641</v>
      </c>
      <c r="D459" s="834"/>
      <c r="E459" s="837"/>
      <c r="F459" s="837"/>
      <c r="G459" s="834"/>
      <c r="H459" s="845"/>
      <c r="I459" s="836"/>
      <c r="J459" s="834" t="str">
        <f t="shared" si="15"/>
        <v>Ok</v>
      </c>
      <c r="K459" s="834" t="s">
        <v>804</v>
      </c>
      <c r="L459" s="834" t="s">
        <v>571</v>
      </c>
      <c r="M459" s="834" t="s">
        <v>1135</v>
      </c>
      <c r="N459" s="837" t="s">
        <v>1094</v>
      </c>
      <c r="O459" s="855"/>
      <c r="P459" s="932"/>
      <c r="Q459" s="920"/>
      <c r="R459" s="837" t="s">
        <v>332</v>
      </c>
      <c r="S459" s="949">
        <f t="shared" si="16"/>
        <v>0</v>
      </c>
      <c r="T459" s="909">
        <f>+'Form 2D'!D13</f>
        <v>0</v>
      </c>
    </row>
    <row r="460" spans="1:20" s="839" customFormat="1">
      <c r="A460" s="834" t="s">
        <v>712</v>
      </c>
      <c r="B460" s="834">
        <v>180004</v>
      </c>
      <c r="C460" s="834">
        <v>180006</v>
      </c>
      <c r="D460" s="834" t="s">
        <v>573</v>
      </c>
      <c r="E460" s="837" t="s">
        <v>571</v>
      </c>
      <c r="F460" s="837" t="s">
        <v>747</v>
      </c>
      <c r="G460" s="834" t="s">
        <v>754</v>
      </c>
      <c r="H460" s="845"/>
      <c r="I460" s="836"/>
      <c r="J460" s="834" t="str">
        <f t="shared" si="15"/>
        <v>No Match</v>
      </c>
      <c r="K460" s="834"/>
      <c r="L460" s="834" t="s">
        <v>571</v>
      </c>
      <c r="M460" s="834" t="s">
        <v>1135</v>
      </c>
      <c r="N460" s="837" t="s">
        <v>747</v>
      </c>
      <c r="O460" s="855"/>
      <c r="P460" s="932"/>
      <c r="Q460" s="920"/>
      <c r="R460" s="837" t="s">
        <v>332</v>
      </c>
      <c r="S460" s="949">
        <f t="shared" si="16"/>
        <v>0</v>
      </c>
      <c r="T460" s="909">
        <f>+'Form 2D'!D14</f>
        <v>0</v>
      </c>
    </row>
    <row r="461" spans="1:20" s="839" customFormat="1">
      <c r="A461" s="834" t="s">
        <v>713</v>
      </c>
      <c r="B461" s="834">
        <v>180003</v>
      </c>
      <c r="C461" s="926" t="s">
        <v>641</v>
      </c>
      <c r="D461" s="834"/>
      <c r="E461" s="837" t="s">
        <v>571</v>
      </c>
      <c r="F461" s="837" t="s">
        <v>749</v>
      </c>
      <c r="G461" s="834" t="s">
        <v>755</v>
      </c>
      <c r="H461" s="845"/>
      <c r="I461" s="836"/>
      <c r="J461" s="834" t="str">
        <f t="shared" si="15"/>
        <v>No Match</v>
      </c>
      <c r="K461" s="834"/>
      <c r="L461" s="834" t="s">
        <v>571</v>
      </c>
      <c r="M461" s="834" t="s">
        <v>1135</v>
      </c>
      <c r="N461" s="837" t="s">
        <v>749</v>
      </c>
      <c r="O461" s="855"/>
      <c r="P461" s="932"/>
      <c r="Q461" s="920"/>
      <c r="R461" s="837" t="s">
        <v>332</v>
      </c>
      <c r="S461" s="949">
        <f t="shared" si="16"/>
        <v>0</v>
      </c>
      <c r="T461" s="909">
        <f>+'Form 2D'!D15</f>
        <v>0</v>
      </c>
    </row>
    <row r="462" spans="1:20" s="839" customFormat="1">
      <c r="A462" s="834" t="s">
        <v>854</v>
      </c>
      <c r="B462" s="834">
        <v>183005</v>
      </c>
      <c r="C462" s="834"/>
      <c r="D462" s="834"/>
      <c r="E462" s="837" t="s">
        <v>576</v>
      </c>
      <c r="F462" s="837" t="s">
        <v>541</v>
      </c>
      <c r="G462" s="834" t="s">
        <v>627</v>
      </c>
      <c r="H462" s="845"/>
      <c r="I462" s="836"/>
      <c r="J462" s="834" t="str">
        <f t="shared" si="15"/>
        <v>No Match</v>
      </c>
      <c r="K462" s="834"/>
      <c r="L462" s="834" t="s">
        <v>576</v>
      </c>
      <c r="M462" s="834" t="s">
        <v>1136</v>
      </c>
      <c r="N462" s="837" t="s">
        <v>541</v>
      </c>
      <c r="O462" s="855"/>
      <c r="P462" s="932"/>
      <c r="Q462" s="920"/>
      <c r="R462" s="837" t="s">
        <v>332</v>
      </c>
      <c r="S462" s="949">
        <f t="shared" si="16"/>
        <v>0</v>
      </c>
      <c r="T462" s="909">
        <f>+'Form 2D'!E11</f>
        <v>0</v>
      </c>
    </row>
    <row r="463" spans="1:20" s="839" customFormat="1">
      <c r="A463" s="834" t="s">
        <v>714</v>
      </c>
      <c r="B463" s="834">
        <v>183010</v>
      </c>
      <c r="C463" s="834">
        <v>183005</v>
      </c>
      <c r="D463" s="834" t="s">
        <v>575</v>
      </c>
      <c r="E463" s="837" t="s">
        <v>576</v>
      </c>
      <c r="F463" s="837" t="s">
        <v>701</v>
      </c>
      <c r="G463" s="834" t="s">
        <v>756</v>
      </c>
      <c r="H463" s="845"/>
      <c r="I463" s="836"/>
      <c r="J463" s="834" t="str">
        <f t="shared" si="15"/>
        <v>No Match</v>
      </c>
      <c r="K463" s="834"/>
      <c r="L463" s="834" t="s">
        <v>576</v>
      </c>
      <c r="M463" s="834" t="s">
        <v>1136</v>
      </c>
      <c r="N463" s="837" t="s">
        <v>701</v>
      </c>
      <c r="O463" s="855"/>
      <c r="P463" s="932"/>
      <c r="Q463" s="920"/>
      <c r="R463" s="837" t="s">
        <v>332</v>
      </c>
      <c r="S463" s="949">
        <f t="shared" si="16"/>
        <v>0</v>
      </c>
      <c r="T463" s="909">
        <f>+'Form 2D'!E12</f>
        <v>0</v>
      </c>
    </row>
    <row r="464" spans="1:20" s="839" customFormat="1">
      <c r="A464" s="834" t="s">
        <v>715</v>
      </c>
      <c r="B464" s="834">
        <v>183010</v>
      </c>
      <c r="C464" s="926" t="s">
        <v>641</v>
      </c>
      <c r="D464" s="834"/>
      <c r="E464" s="837"/>
      <c r="F464" s="837"/>
      <c r="G464" s="834"/>
      <c r="H464" s="845"/>
      <c r="I464" s="836"/>
      <c r="J464" s="834" t="str">
        <f t="shared" ref="J464:J527" si="17">IF(E464=H464,"Ok","No Match")</f>
        <v>Ok</v>
      </c>
      <c r="K464" s="834" t="s">
        <v>804</v>
      </c>
      <c r="L464" s="834" t="s">
        <v>576</v>
      </c>
      <c r="M464" s="834" t="s">
        <v>1136</v>
      </c>
      <c r="N464" s="837" t="s">
        <v>1094</v>
      </c>
      <c r="O464" s="855"/>
      <c r="P464" s="932"/>
      <c r="Q464" s="920"/>
      <c r="R464" s="837" t="s">
        <v>332</v>
      </c>
      <c r="S464" s="949">
        <f t="shared" si="16"/>
        <v>0</v>
      </c>
      <c r="T464" s="909">
        <f>+'Form 2D'!E13</f>
        <v>0</v>
      </c>
    </row>
    <row r="465" spans="1:20" s="839" customFormat="1">
      <c r="A465" s="834" t="s">
        <v>716</v>
      </c>
      <c r="B465" s="834">
        <v>183018</v>
      </c>
      <c r="C465" s="834">
        <v>183006</v>
      </c>
      <c r="D465" s="834" t="s">
        <v>577</v>
      </c>
      <c r="E465" s="837" t="s">
        <v>576</v>
      </c>
      <c r="F465" s="837" t="s">
        <v>747</v>
      </c>
      <c r="G465" s="834" t="s">
        <v>757</v>
      </c>
      <c r="H465" s="845"/>
      <c r="I465" s="836"/>
      <c r="J465" s="834" t="str">
        <f t="shared" si="17"/>
        <v>No Match</v>
      </c>
      <c r="K465" s="834"/>
      <c r="L465" s="834" t="s">
        <v>576</v>
      </c>
      <c r="M465" s="834" t="s">
        <v>1136</v>
      </c>
      <c r="N465" s="837" t="s">
        <v>747</v>
      </c>
      <c r="O465" s="855"/>
      <c r="P465" s="932"/>
      <c r="Q465" s="920"/>
      <c r="R465" s="837" t="s">
        <v>332</v>
      </c>
      <c r="S465" s="949">
        <f t="shared" si="16"/>
        <v>0</v>
      </c>
      <c r="T465" s="909">
        <f>+'Form 2D'!E14</f>
        <v>0</v>
      </c>
    </row>
    <row r="466" spans="1:20" s="839" customFormat="1">
      <c r="A466" s="834" t="s">
        <v>717</v>
      </c>
      <c r="B466" s="834">
        <v>183015</v>
      </c>
      <c r="C466" s="834">
        <v>183005</v>
      </c>
      <c r="D466" s="834" t="s">
        <v>575</v>
      </c>
      <c r="E466" s="837" t="s">
        <v>576</v>
      </c>
      <c r="F466" s="837" t="s">
        <v>749</v>
      </c>
      <c r="G466" s="834" t="s">
        <v>758</v>
      </c>
      <c r="H466" s="845"/>
      <c r="I466" s="836"/>
      <c r="J466" s="834" t="str">
        <f t="shared" si="17"/>
        <v>No Match</v>
      </c>
      <c r="K466" s="834"/>
      <c r="L466" s="834" t="s">
        <v>576</v>
      </c>
      <c r="M466" s="834" t="s">
        <v>1136</v>
      </c>
      <c r="N466" s="837" t="s">
        <v>749</v>
      </c>
      <c r="O466" s="855"/>
      <c r="P466" s="932"/>
      <c r="Q466" s="920"/>
      <c r="R466" s="837" t="s">
        <v>332</v>
      </c>
      <c r="S466" s="949">
        <f t="shared" si="16"/>
        <v>0</v>
      </c>
      <c r="T466" s="909">
        <f>+'Form 2D'!E15</f>
        <v>0</v>
      </c>
    </row>
    <row r="467" spans="1:20" s="839" customFormat="1">
      <c r="A467" s="834" t="s">
        <v>855</v>
      </c>
      <c r="B467" s="834">
        <v>184005</v>
      </c>
      <c r="C467" s="834"/>
      <c r="D467" s="834"/>
      <c r="E467" s="837" t="s">
        <v>579</v>
      </c>
      <c r="F467" s="837" t="s">
        <v>541</v>
      </c>
      <c r="G467" s="834" t="s">
        <v>628</v>
      </c>
      <c r="H467" s="845"/>
      <c r="I467" s="836"/>
      <c r="J467" s="834" t="str">
        <f t="shared" si="17"/>
        <v>No Match</v>
      </c>
      <c r="K467" s="834"/>
      <c r="L467" s="834" t="s">
        <v>579</v>
      </c>
      <c r="M467" s="834" t="s">
        <v>1137</v>
      </c>
      <c r="N467" s="837" t="s">
        <v>541</v>
      </c>
      <c r="O467" s="855"/>
      <c r="P467" s="932"/>
      <c r="Q467" s="920"/>
      <c r="R467" s="837" t="s">
        <v>332</v>
      </c>
      <c r="S467" s="949">
        <f t="shared" si="16"/>
        <v>0</v>
      </c>
      <c r="T467" s="909">
        <f>+'Form 2D'!F11</f>
        <v>0</v>
      </c>
    </row>
    <row r="468" spans="1:20" s="839" customFormat="1">
      <c r="A468" s="834" t="s">
        <v>718</v>
      </c>
      <c r="B468" s="834">
        <v>184010</v>
      </c>
      <c r="C468" s="834">
        <v>184005</v>
      </c>
      <c r="D468" s="834" t="s">
        <v>578</v>
      </c>
      <c r="E468" s="837" t="s">
        <v>579</v>
      </c>
      <c r="F468" s="837" t="s">
        <v>701</v>
      </c>
      <c r="G468" s="834" t="s">
        <v>759</v>
      </c>
      <c r="H468" s="845"/>
      <c r="I468" s="836"/>
      <c r="J468" s="834" t="str">
        <f t="shared" si="17"/>
        <v>No Match</v>
      </c>
      <c r="K468" s="834"/>
      <c r="L468" s="834" t="s">
        <v>579</v>
      </c>
      <c r="M468" s="834" t="s">
        <v>1137</v>
      </c>
      <c r="N468" s="837" t="s">
        <v>701</v>
      </c>
      <c r="O468" s="855"/>
      <c r="P468" s="932"/>
      <c r="Q468" s="920"/>
      <c r="R468" s="837" t="s">
        <v>332</v>
      </c>
      <c r="S468" s="949">
        <f t="shared" si="16"/>
        <v>0</v>
      </c>
      <c r="T468" s="909">
        <f>+'Form 2D'!F12</f>
        <v>0</v>
      </c>
    </row>
    <row r="469" spans="1:20" s="839" customFormat="1">
      <c r="A469" s="834" t="s">
        <v>719</v>
      </c>
      <c r="B469" s="834">
        <v>184010</v>
      </c>
      <c r="C469" s="834">
        <v>184005</v>
      </c>
      <c r="D469" s="834" t="s">
        <v>578</v>
      </c>
      <c r="E469" s="837" t="s">
        <v>579</v>
      </c>
      <c r="F469" s="837"/>
      <c r="G469" s="834"/>
      <c r="H469" s="845"/>
      <c r="I469" s="836"/>
      <c r="J469" s="834" t="str">
        <f t="shared" si="17"/>
        <v>No Match</v>
      </c>
      <c r="K469" s="834" t="s">
        <v>804</v>
      </c>
      <c r="L469" s="834" t="s">
        <v>579</v>
      </c>
      <c r="M469" s="834" t="s">
        <v>1137</v>
      </c>
      <c r="N469" s="837" t="s">
        <v>1094</v>
      </c>
      <c r="O469" s="855"/>
      <c r="P469" s="932"/>
      <c r="Q469" s="920"/>
      <c r="R469" s="837" t="s">
        <v>332</v>
      </c>
      <c r="S469" s="949">
        <f t="shared" si="16"/>
        <v>0</v>
      </c>
      <c r="T469" s="909">
        <f>+'Form 2D'!F13</f>
        <v>0</v>
      </c>
    </row>
    <row r="470" spans="1:20" s="839" customFormat="1">
      <c r="A470" s="834" t="s">
        <v>720</v>
      </c>
      <c r="B470" s="834">
        <v>184018</v>
      </c>
      <c r="C470" s="834">
        <v>184006</v>
      </c>
      <c r="D470" s="834" t="s">
        <v>580</v>
      </c>
      <c r="E470" s="837" t="s">
        <v>579</v>
      </c>
      <c r="F470" s="837" t="s">
        <v>747</v>
      </c>
      <c r="G470" s="834" t="s">
        <v>760</v>
      </c>
      <c r="H470" s="845"/>
      <c r="I470" s="836"/>
      <c r="J470" s="834" t="str">
        <f t="shared" si="17"/>
        <v>No Match</v>
      </c>
      <c r="K470" s="834"/>
      <c r="L470" s="834" t="s">
        <v>579</v>
      </c>
      <c r="M470" s="834" t="s">
        <v>1137</v>
      </c>
      <c r="N470" s="837" t="s">
        <v>747</v>
      </c>
      <c r="O470" s="855"/>
      <c r="P470" s="932"/>
      <c r="Q470" s="920"/>
      <c r="R470" s="837" t="s">
        <v>332</v>
      </c>
      <c r="S470" s="949">
        <f t="shared" si="16"/>
        <v>0</v>
      </c>
      <c r="T470" s="909">
        <f>+'Form 2D'!F14</f>
        <v>0</v>
      </c>
    </row>
    <row r="471" spans="1:20" s="839" customFormat="1">
      <c r="A471" s="834" t="s">
        <v>721</v>
      </c>
      <c r="B471" s="834">
        <v>184015</v>
      </c>
      <c r="C471" s="834">
        <v>184005</v>
      </c>
      <c r="D471" s="834" t="s">
        <v>578</v>
      </c>
      <c r="E471" s="837" t="s">
        <v>579</v>
      </c>
      <c r="F471" s="837" t="s">
        <v>749</v>
      </c>
      <c r="G471" s="834" t="s">
        <v>761</v>
      </c>
      <c r="H471" s="845"/>
      <c r="I471" s="836"/>
      <c r="J471" s="834" t="str">
        <f t="shared" si="17"/>
        <v>No Match</v>
      </c>
      <c r="K471" s="834"/>
      <c r="L471" s="834" t="s">
        <v>579</v>
      </c>
      <c r="M471" s="834" t="s">
        <v>1137</v>
      </c>
      <c r="N471" s="837" t="s">
        <v>749</v>
      </c>
      <c r="O471" s="855"/>
      <c r="P471" s="932"/>
      <c r="Q471" s="920"/>
      <c r="R471" s="837" t="s">
        <v>332</v>
      </c>
      <c r="S471" s="949">
        <f t="shared" si="16"/>
        <v>0</v>
      </c>
      <c r="T471" s="909">
        <f>+'Form 2D'!F15</f>
        <v>0</v>
      </c>
    </row>
    <row r="472" spans="1:20" s="839" customFormat="1">
      <c r="A472" s="834" t="s">
        <v>856</v>
      </c>
      <c r="B472" s="834">
        <v>179005</v>
      </c>
      <c r="C472" s="834"/>
      <c r="D472" s="834"/>
      <c r="E472" s="837" t="s">
        <v>570</v>
      </c>
      <c r="F472" s="837" t="s">
        <v>541</v>
      </c>
      <c r="G472" s="834" t="s">
        <v>625</v>
      </c>
      <c r="H472" s="845"/>
      <c r="I472" s="836"/>
      <c r="J472" s="834" t="str">
        <f t="shared" si="17"/>
        <v>No Match</v>
      </c>
      <c r="K472" s="834"/>
      <c r="L472" s="834" t="s">
        <v>570</v>
      </c>
      <c r="M472" s="834" t="s">
        <v>1138</v>
      </c>
      <c r="N472" s="837" t="s">
        <v>541</v>
      </c>
      <c r="O472" s="855"/>
      <c r="P472" s="932"/>
      <c r="Q472" s="920"/>
      <c r="R472" s="837" t="s">
        <v>332</v>
      </c>
      <c r="S472" s="949">
        <f t="shared" si="16"/>
        <v>0</v>
      </c>
      <c r="T472" s="909">
        <f>+'Form 2D'!G11</f>
        <v>0</v>
      </c>
    </row>
    <row r="473" spans="1:20" s="839" customFormat="1">
      <c r="A473" s="834" t="s">
        <v>722</v>
      </c>
      <c r="B473" s="834">
        <v>179010</v>
      </c>
      <c r="C473" s="926" t="s">
        <v>636</v>
      </c>
      <c r="D473" s="834"/>
      <c r="E473" s="837" t="s">
        <v>570</v>
      </c>
      <c r="F473" s="837" t="s">
        <v>701</v>
      </c>
      <c r="G473" s="834" t="s">
        <v>762</v>
      </c>
      <c r="H473" s="845"/>
      <c r="I473" s="836"/>
      <c r="J473" s="834" t="str">
        <f t="shared" si="17"/>
        <v>No Match</v>
      </c>
      <c r="K473" s="834"/>
      <c r="L473" s="834" t="s">
        <v>570</v>
      </c>
      <c r="M473" s="834" t="s">
        <v>1138</v>
      </c>
      <c r="N473" s="837" t="s">
        <v>701</v>
      </c>
      <c r="O473" s="855"/>
      <c r="P473" s="932"/>
      <c r="Q473" s="920"/>
      <c r="R473" s="837" t="s">
        <v>332</v>
      </c>
      <c r="S473" s="949">
        <f t="shared" si="16"/>
        <v>0</v>
      </c>
      <c r="T473" s="909">
        <f>+'Form 2D'!G12</f>
        <v>0</v>
      </c>
    </row>
    <row r="474" spans="1:20" s="839" customFormat="1">
      <c r="A474" s="834" t="s">
        <v>723</v>
      </c>
      <c r="B474" s="834">
        <v>179010</v>
      </c>
      <c r="C474" s="834"/>
      <c r="D474" s="834"/>
      <c r="E474" s="837"/>
      <c r="F474" s="837"/>
      <c r="G474" s="834"/>
      <c r="H474" s="845"/>
      <c r="I474" s="836"/>
      <c r="J474" s="834" t="str">
        <f t="shared" si="17"/>
        <v>Ok</v>
      </c>
      <c r="K474" s="834" t="s">
        <v>804</v>
      </c>
      <c r="L474" s="834" t="s">
        <v>570</v>
      </c>
      <c r="M474" s="834" t="s">
        <v>1138</v>
      </c>
      <c r="N474" s="837" t="s">
        <v>1094</v>
      </c>
      <c r="O474" s="855"/>
      <c r="P474" s="932"/>
      <c r="Q474" s="920"/>
      <c r="R474" s="837" t="s">
        <v>332</v>
      </c>
      <c r="S474" s="949">
        <f t="shared" si="16"/>
        <v>0</v>
      </c>
      <c r="T474" s="909">
        <f>+'Form 2D'!G13</f>
        <v>0</v>
      </c>
    </row>
    <row r="475" spans="1:20" s="839" customFormat="1">
      <c r="A475" s="834" t="s">
        <v>724</v>
      </c>
      <c r="B475" s="834">
        <v>179018</v>
      </c>
      <c r="C475" s="834"/>
      <c r="D475" s="834"/>
      <c r="E475" s="837" t="s">
        <v>570</v>
      </c>
      <c r="F475" s="837" t="s">
        <v>747</v>
      </c>
      <c r="G475" s="834" t="s">
        <v>763</v>
      </c>
      <c r="H475" s="845"/>
      <c r="I475" s="836"/>
      <c r="J475" s="834" t="str">
        <f t="shared" si="17"/>
        <v>No Match</v>
      </c>
      <c r="K475" s="834"/>
      <c r="L475" s="834" t="s">
        <v>570</v>
      </c>
      <c r="M475" s="834" t="s">
        <v>1138</v>
      </c>
      <c r="N475" s="837" t="s">
        <v>747</v>
      </c>
      <c r="O475" s="855"/>
      <c r="P475" s="932"/>
      <c r="Q475" s="920"/>
      <c r="R475" s="837" t="s">
        <v>332</v>
      </c>
      <c r="S475" s="949">
        <f t="shared" si="16"/>
        <v>0</v>
      </c>
      <c r="T475" s="909">
        <f>+'Form 2D'!G14</f>
        <v>0</v>
      </c>
    </row>
    <row r="476" spans="1:20" s="839" customFormat="1">
      <c r="A476" s="834" t="s">
        <v>725</v>
      </c>
      <c r="B476" s="834">
        <v>179015</v>
      </c>
      <c r="C476" s="834"/>
      <c r="D476" s="834"/>
      <c r="E476" s="837" t="s">
        <v>570</v>
      </c>
      <c r="F476" s="837" t="s">
        <v>749</v>
      </c>
      <c r="G476" s="834" t="s">
        <v>764</v>
      </c>
      <c r="H476" s="845"/>
      <c r="I476" s="836"/>
      <c r="J476" s="834" t="str">
        <f t="shared" si="17"/>
        <v>No Match</v>
      </c>
      <c r="K476" s="834"/>
      <c r="L476" s="834" t="s">
        <v>570</v>
      </c>
      <c r="M476" s="834" t="s">
        <v>1138</v>
      </c>
      <c r="N476" s="837" t="s">
        <v>749</v>
      </c>
      <c r="O476" s="855"/>
      <c r="P476" s="932"/>
      <c r="Q476" s="920"/>
      <c r="R476" s="837" t="s">
        <v>332</v>
      </c>
      <c r="S476" s="949">
        <f t="shared" si="16"/>
        <v>0</v>
      </c>
      <c r="T476" s="909">
        <f>+'Form 2D'!G15</f>
        <v>0</v>
      </c>
    </row>
    <row r="477" spans="1:20" s="839" customFormat="1">
      <c r="A477" s="834" t="s">
        <v>857</v>
      </c>
      <c r="B477" s="834">
        <v>186005</v>
      </c>
      <c r="C477" s="834"/>
      <c r="D477" s="834"/>
      <c r="E477" s="837" t="s">
        <v>574</v>
      </c>
      <c r="F477" s="837" t="s">
        <v>541</v>
      </c>
      <c r="G477" s="834" t="s">
        <v>765</v>
      </c>
      <c r="H477" s="845"/>
      <c r="I477" s="836"/>
      <c r="J477" s="834" t="str">
        <f t="shared" si="17"/>
        <v>No Match</v>
      </c>
      <c r="K477" s="834"/>
      <c r="L477" s="834" t="s">
        <v>574</v>
      </c>
      <c r="M477" s="834" t="s">
        <v>1139</v>
      </c>
      <c r="N477" s="837" t="s">
        <v>541</v>
      </c>
      <c r="O477" s="855"/>
      <c r="P477" s="932"/>
      <c r="Q477" s="920"/>
      <c r="R477" s="837" t="s">
        <v>332</v>
      </c>
      <c r="S477" s="949">
        <f t="shared" si="16"/>
        <v>0</v>
      </c>
      <c r="T477" s="909">
        <f>+'Form 2D'!H11</f>
        <v>0</v>
      </c>
    </row>
    <row r="478" spans="1:20" s="839" customFormat="1">
      <c r="A478" s="834" t="s">
        <v>726</v>
      </c>
      <c r="B478" s="834">
        <v>186010</v>
      </c>
      <c r="C478" s="834">
        <v>196005</v>
      </c>
      <c r="D478" s="834" t="s">
        <v>581</v>
      </c>
      <c r="E478" s="837" t="s">
        <v>574</v>
      </c>
      <c r="F478" s="837" t="s">
        <v>701</v>
      </c>
      <c r="G478" s="834" t="s">
        <v>767</v>
      </c>
      <c r="H478" s="845"/>
      <c r="I478" s="836"/>
      <c r="J478" s="834" t="str">
        <f t="shared" si="17"/>
        <v>No Match</v>
      </c>
      <c r="K478" s="834"/>
      <c r="L478" s="834" t="s">
        <v>574</v>
      </c>
      <c r="M478" s="834" t="s">
        <v>1139</v>
      </c>
      <c r="N478" s="837" t="s">
        <v>701</v>
      </c>
      <c r="O478" s="855"/>
      <c r="P478" s="932"/>
      <c r="Q478" s="920"/>
      <c r="R478" s="837" t="s">
        <v>332</v>
      </c>
      <c r="S478" s="949">
        <f t="shared" si="16"/>
        <v>0</v>
      </c>
      <c r="T478" s="909">
        <f>+'Form 2D'!H12</f>
        <v>0</v>
      </c>
    </row>
    <row r="479" spans="1:20" s="839" customFormat="1">
      <c r="A479" s="834" t="s">
        <v>727</v>
      </c>
      <c r="B479" s="834">
        <v>186010</v>
      </c>
      <c r="C479" s="926" t="s">
        <v>641</v>
      </c>
      <c r="D479" s="834"/>
      <c r="E479" s="837"/>
      <c r="F479" s="837"/>
      <c r="G479" s="834"/>
      <c r="H479" s="845"/>
      <c r="I479" s="836"/>
      <c r="J479" s="834" t="str">
        <f t="shared" si="17"/>
        <v>Ok</v>
      </c>
      <c r="K479" s="834" t="s">
        <v>804</v>
      </c>
      <c r="L479" s="834" t="s">
        <v>574</v>
      </c>
      <c r="M479" s="834" t="s">
        <v>1139</v>
      </c>
      <c r="N479" s="837" t="s">
        <v>1094</v>
      </c>
      <c r="O479" s="855"/>
      <c r="P479" s="932"/>
      <c r="Q479" s="920"/>
      <c r="R479" s="837" t="s">
        <v>332</v>
      </c>
      <c r="S479" s="949">
        <f t="shared" si="16"/>
        <v>0</v>
      </c>
      <c r="T479" s="909">
        <f>+'Form 2D'!H13</f>
        <v>0</v>
      </c>
    </row>
    <row r="480" spans="1:20">
      <c r="A480" s="813" t="s">
        <v>728</v>
      </c>
      <c r="B480" s="813">
        <v>186025</v>
      </c>
      <c r="C480" s="834">
        <v>179006</v>
      </c>
      <c r="D480" s="842" t="s">
        <v>812</v>
      </c>
      <c r="E480" s="837" t="s">
        <v>574</v>
      </c>
      <c r="F480" s="837" t="s">
        <v>747</v>
      </c>
      <c r="G480" s="834" t="s">
        <v>766</v>
      </c>
      <c r="J480" s="834" t="str">
        <f t="shared" si="17"/>
        <v>No Match</v>
      </c>
      <c r="L480" s="834" t="s">
        <v>574</v>
      </c>
      <c r="M480" s="834" t="s">
        <v>1139</v>
      </c>
      <c r="N480" s="837" t="s">
        <v>747</v>
      </c>
      <c r="O480" s="855"/>
      <c r="P480" s="932"/>
      <c r="Q480" s="920"/>
      <c r="R480" s="814" t="s">
        <v>332</v>
      </c>
      <c r="S480" s="949">
        <f t="shared" si="16"/>
        <v>0</v>
      </c>
      <c r="T480" s="909">
        <f>+'Form 2D'!H14</f>
        <v>0</v>
      </c>
    </row>
    <row r="481" spans="1:20">
      <c r="A481" s="813" t="s">
        <v>729</v>
      </c>
      <c r="B481" s="813">
        <v>186015</v>
      </c>
      <c r="C481" s="834">
        <v>196005</v>
      </c>
      <c r="D481" s="834" t="s">
        <v>581</v>
      </c>
      <c r="E481" s="837" t="s">
        <v>574</v>
      </c>
      <c r="F481" s="837" t="s">
        <v>749</v>
      </c>
      <c r="G481" s="834" t="s">
        <v>768</v>
      </c>
      <c r="J481" s="834" t="str">
        <f t="shared" si="17"/>
        <v>No Match</v>
      </c>
      <c r="L481" s="834" t="s">
        <v>574</v>
      </c>
      <c r="M481" s="834" t="s">
        <v>1139</v>
      </c>
      <c r="N481" s="837" t="s">
        <v>749</v>
      </c>
      <c r="O481" s="855"/>
      <c r="P481" s="932"/>
      <c r="Q481" s="920"/>
      <c r="R481" s="814" t="s">
        <v>332</v>
      </c>
      <c r="S481" s="949">
        <f t="shared" si="16"/>
        <v>0</v>
      </c>
      <c r="T481" s="909">
        <f>+'Form 2D'!H15</f>
        <v>0</v>
      </c>
    </row>
    <row r="482" spans="1:20">
      <c r="A482" s="813" t="s">
        <v>730</v>
      </c>
      <c r="B482" s="813">
        <v>197210</v>
      </c>
      <c r="C482" s="855"/>
      <c r="D482" s="855"/>
      <c r="E482" s="837" t="s">
        <v>583</v>
      </c>
      <c r="F482" s="837" t="s">
        <v>541</v>
      </c>
      <c r="G482" s="834" t="s">
        <v>769</v>
      </c>
      <c r="J482" s="834" t="str">
        <f t="shared" si="17"/>
        <v>No Match</v>
      </c>
      <c r="L482" s="834" t="s">
        <v>583</v>
      </c>
      <c r="M482" s="834" t="s">
        <v>1140</v>
      </c>
      <c r="N482" s="837" t="s">
        <v>541</v>
      </c>
      <c r="O482" s="855"/>
      <c r="P482" s="932"/>
      <c r="Q482" s="920"/>
      <c r="R482" s="814" t="s">
        <v>332</v>
      </c>
      <c r="S482" s="949">
        <f t="shared" si="16"/>
        <v>0</v>
      </c>
      <c r="T482" s="925">
        <f>-'Form 2D'!C18</f>
        <v>0</v>
      </c>
    </row>
    <row r="483" spans="1:20">
      <c r="A483" s="813" t="s">
        <v>858</v>
      </c>
      <c r="B483" s="813">
        <v>197215</v>
      </c>
      <c r="C483" s="834">
        <v>197205</v>
      </c>
      <c r="D483" s="834" t="s">
        <v>567</v>
      </c>
      <c r="E483" s="837" t="s">
        <v>583</v>
      </c>
      <c r="F483" s="837" t="s">
        <v>773</v>
      </c>
      <c r="G483" s="834" t="s">
        <v>770</v>
      </c>
      <c r="J483" s="834" t="str">
        <f t="shared" si="17"/>
        <v>No Match</v>
      </c>
      <c r="L483" s="834" t="s">
        <v>583</v>
      </c>
      <c r="M483" s="834" t="s">
        <v>1140</v>
      </c>
      <c r="N483" s="837" t="s">
        <v>773</v>
      </c>
      <c r="O483" s="855"/>
      <c r="P483" s="932"/>
      <c r="Q483" s="920"/>
      <c r="R483" s="814" t="s">
        <v>332</v>
      </c>
      <c r="S483" s="949">
        <f t="shared" si="16"/>
        <v>0</v>
      </c>
      <c r="T483" s="925">
        <f>-'Form 2D'!C19</f>
        <v>0</v>
      </c>
    </row>
    <row r="484" spans="1:20">
      <c r="A484" s="813" t="s">
        <v>1196</v>
      </c>
      <c r="B484" s="813">
        <v>197220</v>
      </c>
      <c r="C484" s="834">
        <v>197206</v>
      </c>
      <c r="D484" s="834" t="s">
        <v>569</v>
      </c>
      <c r="E484" s="837" t="s">
        <v>583</v>
      </c>
      <c r="F484" s="837" t="s">
        <v>747</v>
      </c>
      <c r="G484" s="834" t="s">
        <v>771</v>
      </c>
      <c r="J484" s="834" t="str">
        <f t="shared" si="17"/>
        <v>No Match</v>
      </c>
      <c r="L484" s="834" t="s">
        <v>583</v>
      </c>
      <c r="M484" s="834" t="s">
        <v>1140</v>
      </c>
      <c r="N484" s="837" t="s">
        <v>747</v>
      </c>
      <c r="O484" s="855"/>
      <c r="P484" s="932"/>
      <c r="Q484" s="920"/>
      <c r="R484" s="814" t="s">
        <v>332</v>
      </c>
      <c r="S484" s="949">
        <f t="shared" si="16"/>
        <v>0</v>
      </c>
      <c r="T484" s="925">
        <f>-'Form 2D'!C20</f>
        <v>0</v>
      </c>
    </row>
    <row r="485" spans="1:20">
      <c r="A485" s="813" t="s">
        <v>1197</v>
      </c>
      <c r="B485" s="813">
        <v>197225</v>
      </c>
      <c r="C485" s="834">
        <v>197205</v>
      </c>
      <c r="D485" s="834" t="s">
        <v>567</v>
      </c>
      <c r="E485" s="837" t="s">
        <v>583</v>
      </c>
      <c r="F485" s="837" t="s">
        <v>749</v>
      </c>
      <c r="G485" s="834" t="s">
        <v>772</v>
      </c>
      <c r="J485" s="834" t="str">
        <f t="shared" si="17"/>
        <v>No Match</v>
      </c>
      <c r="L485" s="834" t="s">
        <v>583</v>
      </c>
      <c r="M485" s="834" t="s">
        <v>1140</v>
      </c>
      <c r="N485" s="837" t="s">
        <v>749</v>
      </c>
      <c r="O485" s="855"/>
      <c r="P485" s="932"/>
      <c r="Q485" s="920"/>
      <c r="R485" s="814" t="s">
        <v>332</v>
      </c>
      <c r="S485" s="949">
        <f t="shared" si="16"/>
        <v>0</v>
      </c>
      <c r="T485" s="925">
        <f>-'Form 2D'!C21</f>
        <v>0</v>
      </c>
    </row>
    <row r="486" spans="1:20">
      <c r="A486" s="813" t="s">
        <v>731</v>
      </c>
      <c r="B486" s="813">
        <v>197300</v>
      </c>
      <c r="C486" s="855"/>
      <c r="D486" s="855"/>
      <c r="E486" s="837" t="s">
        <v>585</v>
      </c>
      <c r="F486" s="837" t="s">
        <v>541</v>
      </c>
      <c r="G486" s="834" t="s">
        <v>1198</v>
      </c>
      <c r="J486" s="834" t="str">
        <f t="shared" si="17"/>
        <v>No Match</v>
      </c>
      <c r="L486" s="834" t="s">
        <v>585</v>
      </c>
      <c r="M486" s="834" t="s">
        <v>1141</v>
      </c>
      <c r="N486" s="837" t="s">
        <v>541</v>
      </c>
      <c r="O486" s="855"/>
      <c r="P486" s="932"/>
      <c r="Q486" s="920"/>
      <c r="R486" s="814" t="s">
        <v>332</v>
      </c>
      <c r="S486" s="949">
        <f t="shared" si="16"/>
        <v>0</v>
      </c>
      <c r="T486" s="925">
        <f>-'Form 2D'!D18</f>
        <v>0</v>
      </c>
    </row>
    <row r="487" spans="1:20">
      <c r="A487" s="813" t="s">
        <v>859</v>
      </c>
      <c r="B487" s="813">
        <v>197315</v>
      </c>
      <c r="C487" s="834">
        <v>197305</v>
      </c>
      <c r="D487" s="834" t="s">
        <v>572</v>
      </c>
      <c r="E487" s="814" t="s">
        <v>585</v>
      </c>
      <c r="F487" s="814" t="s">
        <v>773</v>
      </c>
      <c r="G487" s="813" t="s">
        <v>1199</v>
      </c>
      <c r="J487" s="834" t="str">
        <f t="shared" si="17"/>
        <v>No Match</v>
      </c>
      <c r="L487" s="813" t="s">
        <v>585</v>
      </c>
      <c r="M487" s="813" t="s">
        <v>1141</v>
      </c>
      <c r="N487" s="814" t="s">
        <v>773</v>
      </c>
      <c r="O487" s="855"/>
      <c r="P487" s="932"/>
      <c r="Q487" s="920"/>
      <c r="R487" s="814" t="s">
        <v>332</v>
      </c>
      <c r="S487" s="949">
        <f t="shared" si="16"/>
        <v>0</v>
      </c>
      <c r="T487" s="925">
        <f>-'Form 2D'!D19</f>
        <v>0</v>
      </c>
    </row>
    <row r="488" spans="1:20">
      <c r="A488" s="813" t="s">
        <v>742</v>
      </c>
      <c r="B488" s="813">
        <v>197320</v>
      </c>
      <c r="C488" s="834">
        <v>197306</v>
      </c>
      <c r="D488" s="834" t="s">
        <v>573</v>
      </c>
      <c r="E488" s="814" t="s">
        <v>585</v>
      </c>
      <c r="F488" s="814" t="s">
        <v>747</v>
      </c>
      <c r="G488" s="813" t="s">
        <v>1200</v>
      </c>
      <c r="J488" s="834" t="str">
        <f t="shared" si="17"/>
        <v>No Match</v>
      </c>
      <c r="L488" s="813" t="s">
        <v>585</v>
      </c>
      <c r="M488" s="813" t="s">
        <v>1141</v>
      </c>
      <c r="N488" s="814" t="s">
        <v>747</v>
      </c>
      <c r="O488" s="855"/>
      <c r="P488" s="932"/>
      <c r="Q488" s="920"/>
      <c r="R488" s="814" t="s">
        <v>332</v>
      </c>
      <c r="S488" s="949">
        <f t="shared" si="16"/>
        <v>0</v>
      </c>
      <c r="T488" s="925">
        <f>-'Form 2D'!D20</f>
        <v>0</v>
      </c>
    </row>
    <row r="489" spans="1:20">
      <c r="A489" s="813" t="s">
        <v>743</v>
      </c>
      <c r="B489" s="813">
        <v>197325</v>
      </c>
      <c r="C489" s="848" t="s">
        <v>641</v>
      </c>
      <c r="D489" s="842"/>
      <c r="E489" s="837" t="s">
        <v>585</v>
      </c>
      <c r="F489" s="837" t="s">
        <v>749</v>
      </c>
      <c r="G489" s="834" t="s">
        <v>1201</v>
      </c>
      <c r="J489" s="834" t="str">
        <f t="shared" si="17"/>
        <v>No Match</v>
      </c>
      <c r="L489" s="834" t="s">
        <v>585</v>
      </c>
      <c r="M489" s="834" t="s">
        <v>1141</v>
      </c>
      <c r="N489" s="837" t="s">
        <v>749</v>
      </c>
      <c r="O489" s="855"/>
      <c r="P489" s="932"/>
      <c r="Q489" s="920"/>
      <c r="R489" s="814" t="s">
        <v>332</v>
      </c>
      <c r="S489" s="949">
        <f t="shared" si="16"/>
        <v>0</v>
      </c>
      <c r="T489" s="925">
        <f>-'Form 2D'!D21</f>
        <v>0</v>
      </c>
    </row>
    <row r="490" spans="1:20">
      <c r="A490" s="813" t="s">
        <v>732</v>
      </c>
      <c r="B490" s="813">
        <v>197500</v>
      </c>
      <c r="C490" s="855"/>
      <c r="D490" s="855"/>
      <c r="E490" s="837" t="s">
        <v>587</v>
      </c>
      <c r="F490" s="837" t="s">
        <v>541</v>
      </c>
      <c r="G490" s="834" t="s">
        <v>774</v>
      </c>
      <c r="J490" s="834" t="str">
        <f t="shared" si="17"/>
        <v>No Match</v>
      </c>
      <c r="L490" s="834" t="s">
        <v>587</v>
      </c>
      <c r="M490" s="834" t="s">
        <v>1142</v>
      </c>
      <c r="N490" s="837" t="s">
        <v>541</v>
      </c>
      <c r="O490" s="855"/>
      <c r="P490" s="932"/>
      <c r="Q490" s="920"/>
      <c r="R490" s="814" t="s">
        <v>332</v>
      </c>
      <c r="S490" s="949">
        <f t="shared" si="16"/>
        <v>0</v>
      </c>
      <c r="T490" s="925">
        <f>-'Form 2D'!E18</f>
        <v>0</v>
      </c>
    </row>
    <row r="491" spans="1:20">
      <c r="A491" s="813" t="s">
        <v>860</v>
      </c>
      <c r="B491" s="813">
        <v>197515</v>
      </c>
      <c r="C491" s="834">
        <v>197505</v>
      </c>
      <c r="D491" s="834" t="s">
        <v>575</v>
      </c>
      <c r="E491" s="837" t="s">
        <v>587</v>
      </c>
      <c r="F491" s="837" t="s">
        <v>773</v>
      </c>
      <c r="G491" s="834" t="s">
        <v>775</v>
      </c>
      <c r="J491" s="834" t="str">
        <f t="shared" si="17"/>
        <v>No Match</v>
      </c>
      <c r="L491" s="834" t="s">
        <v>587</v>
      </c>
      <c r="M491" s="834" t="s">
        <v>1142</v>
      </c>
      <c r="N491" s="837" t="s">
        <v>773</v>
      </c>
      <c r="O491" s="855"/>
      <c r="P491" s="932"/>
      <c r="Q491" s="920"/>
      <c r="R491" s="814" t="s">
        <v>332</v>
      </c>
      <c r="S491" s="949">
        <f t="shared" si="16"/>
        <v>0</v>
      </c>
      <c r="T491" s="925">
        <f>-'Form 2D'!E19</f>
        <v>0</v>
      </c>
    </row>
    <row r="492" spans="1:20">
      <c r="A492" s="813" t="s">
        <v>744</v>
      </c>
      <c r="B492" s="813">
        <v>197520</v>
      </c>
      <c r="C492" s="834">
        <v>197506</v>
      </c>
      <c r="D492" s="834" t="s">
        <v>577</v>
      </c>
      <c r="E492" s="837" t="s">
        <v>587</v>
      </c>
      <c r="F492" s="837" t="s">
        <v>747</v>
      </c>
      <c r="G492" s="834" t="s">
        <v>776</v>
      </c>
      <c r="J492" s="834" t="str">
        <f t="shared" si="17"/>
        <v>No Match</v>
      </c>
      <c r="L492" s="834" t="s">
        <v>587</v>
      </c>
      <c r="M492" s="834" t="s">
        <v>1142</v>
      </c>
      <c r="N492" s="837" t="s">
        <v>747</v>
      </c>
      <c r="O492" s="855"/>
      <c r="P492" s="932"/>
      <c r="Q492" s="920"/>
      <c r="R492" s="814" t="s">
        <v>332</v>
      </c>
      <c r="S492" s="949">
        <f t="shared" si="16"/>
        <v>0</v>
      </c>
      <c r="T492" s="925">
        <f>-'Form 2D'!E20</f>
        <v>0</v>
      </c>
    </row>
    <row r="493" spans="1:20">
      <c r="A493" s="813" t="s">
        <v>745</v>
      </c>
      <c r="B493" s="813">
        <v>197525</v>
      </c>
      <c r="C493" s="834">
        <v>197505</v>
      </c>
      <c r="D493" s="834" t="s">
        <v>575</v>
      </c>
      <c r="E493" s="837" t="s">
        <v>587</v>
      </c>
      <c r="F493" s="837" t="s">
        <v>749</v>
      </c>
      <c r="G493" s="834" t="s">
        <v>777</v>
      </c>
      <c r="J493" s="834" t="str">
        <f t="shared" si="17"/>
        <v>No Match</v>
      </c>
      <c r="L493" s="834" t="s">
        <v>587</v>
      </c>
      <c r="M493" s="834" t="s">
        <v>1142</v>
      </c>
      <c r="N493" s="837" t="s">
        <v>749</v>
      </c>
      <c r="O493" s="855"/>
      <c r="P493" s="932"/>
      <c r="Q493" s="920"/>
      <c r="R493" s="814" t="s">
        <v>332</v>
      </c>
      <c r="S493" s="949">
        <f t="shared" si="16"/>
        <v>0</v>
      </c>
      <c r="T493" s="925">
        <f>-'Form 2D'!E21</f>
        <v>0</v>
      </c>
    </row>
    <row r="494" spans="1:20">
      <c r="A494" s="813" t="s">
        <v>733</v>
      </c>
      <c r="B494" s="813">
        <v>197610</v>
      </c>
      <c r="C494" s="855"/>
      <c r="D494" s="855"/>
      <c r="E494" s="837" t="s">
        <v>588</v>
      </c>
      <c r="F494" s="837" t="s">
        <v>541</v>
      </c>
      <c r="G494" s="834" t="s">
        <v>778</v>
      </c>
      <c r="J494" s="834" t="str">
        <f t="shared" si="17"/>
        <v>No Match</v>
      </c>
      <c r="L494" s="834" t="s">
        <v>588</v>
      </c>
      <c r="M494" s="834" t="s">
        <v>1143</v>
      </c>
      <c r="N494" s="837" t="s">
        <v>541</v>
      </c>
      <c r="O494" s="855"/>
      <c r="P494" s="932"/>
      <c r="Q494" s="920"/>
      <c r="R494" s="814" t="s">
        <v>332</v>
      </c>
      <c r="S494" s="949">
        <f t="shared" si="16"/>
        <v>0</v>
      </c>
      <c r="T494" s="925">
        <f>-'Form 2D'!F18</f>
        <v>0</v>
      </c>
    </row>
    <row r="495" spans="1:20">
      <c r="A495" s="813" t="s">
        <v>861</v>
      </c>
      <c r="B495" s="813">
        <v>197615</v>
      </c>
      <c r="C495" s="834">
        <v>197605</v>
      </c>
      <c r="D495" s="834" t="s">
        <v>578</v>
      </c>
      <c r="E495" s="837" t="s">
        <v>588</v>
      </c>
      <c r="F495" s="837" t="s">
        <v>773</v>
      </c>
      <c r="G495" s="834" t="s">
        <v>779</v>
      </c>
      <c r="J495" s="834" t="str">
        <f t="shared" si="17"/>
        <v>No Match</v>
      </c>
      <c r="L495" s="834" t="s">
        <v>588</v>
      </c>
      <c r="M495" s="834" t="s">
        <v>1143</v>
      </c>
      <c r="N495" s="837" t="s">
        <v>773</v>
      </c>
      <c r="O495" s="855"/>
      <c r="P495" s="932"/>
      <c r="Q495" s="920"/>
      <c r="R495" s="814" t="s">
        <v>332</v>
      </c>
      <c r="S495" s="949">
        <f t="shared" si="16"/>
        <v>0</v>
      </c>
      <c r="T495" s="925">
        <f>-'Form 2D'!F19</f>
        <v>0</v>
      </c>
    </row>
    <row r="496" spans="1:20">
      <c r="A496" s="813" t="s">
        <v>741</v>
      </c>
      <c r="B496" s="813">
        <v>197620</v>
      </c>
      <c r="C496" s="834">
        <v>197606</v>
      </c>
      <c r="D496" s="834" t="s">
        <v>580</v>
      </c>
      <c r="E496" s="837" t="s">
        <v>588</v>
      </c>
      <c r="F496" s="837" t="s">
        <v>747</v>
      </c>
      <c r="G496" s="834" t="s">
        <v>780</v>
      </c>
      <c r="J496" s="834" t="str">
        <f t="shared" si="17"/>
        <v>No Match</v>
      </c>
      <c r="L496" s="834" t="s">
        <v>588</v>
      </c>
      <c r="M496" s="834" t="s">
        <v>1143</v>
      </c>
      <c r="N496" s="837" t="s">
        <v>747</v>
      </c>
      <c r="O496" s="855"/>
      <c r="P496" s="932"/>
      <c r="Q496" s="920"/>
      <c r="R496" s="814" t="s">
        <v>332</v>
      </c>
      <c r="S496" s="949">
        <f t="shared" si="16"/>
        <v>0</v>
      </c>
      <c r="T496" s="925">
        <f>-'Form 2D'!F20</f>
        <v>0</v>
      </c>
    </row>
    <row r="497" spans="1:23">
      <c r="A497" s="813" t="s">
        <v>740</v>
      </c>
      <c r="B497" s="813">
        <v>197625</v>
      </c>
      <c r="C497" s="834">
        <v>197605</v>
      </c>
      <c r="D497" s="834" t="s">
        <v>578</v>
      </c>
      <c r="E497" s="837" t="s">
        <v>588</v>
      </c>
      <c r="F497" s="837" t="s">
        <v>749</v>
      </c>
      <c r="G497" s="834" t="s">
        <v>781</v>
      </c>
      <c r="J497" s="834" t="str">
        <f t="shared" si="17"/>
        <v>No Match</v>
      </c>
      <c r="L497" s="834" t="s">
        <v>588</v>
      </c>
      <c r="M497" s="834" t="s">
        <v>1143</v>
      </c>
      <c r="N497" s="837" t="s">
        <v>749</v>
      </c>
      <c r="O497" s="855"/>
      <c r="P497" s="932"/>
      <c r="Q497" s="920"/>
      <c r="R497" s="814" t="s">
        <v>332</v>
      </c>
      <c r="S497" s="949">
        <f t="shared" si="16"/>
        <v>0</v>
      </c>
      <c r="T497" s="925">
        <f>-'Form 2D'!F21</f>
        <v>0</v>
      </c>
    </row>
    <row r="498" spans="1:23">
      <c r="A498" s="813" t="s">
        <v>734</v>
      </c>
      <c r="B498" s="813">
        <v>197250</v>
      </c>
      <c r="C498" s="855"/>
      <c r="D498" s="855"/>
      <c r="E498" s="837" t="s">
        <v>584</v>
      </c>
      <c r="F498" s="837" t="s">
        <v>541</v>
      </c>
      <c r="G498" s="834" t="s">
        <v>782</v>
      </c>
      <c r="J498" s="834" t="str">
        <f t="shared" si="17"/>
        <v>No Match</v>
      </c>
      <c r="L498" s="834" t="s">
        <v>584</v>
      </c>
      <c r="M498" s="834" t="s">
        <v>1144</v>
      </c>
      <c r="N498" s="837" t="s">
        <v>541</v>
      </c>
      <c r="O498" s="855"/>
      <c r="P498" s="932"/>
      <c r="Q498" s="920"/>
      <c r="R498" s="814" t="s">
        <v>332</v>
      </c>
      <c r="S498" s="949">
        <f t="shared" si="16"/>
        <v>0</v>
      </c>
      <c r="T498" s="925">
        <f>-'Form 2D'!G18</f>
        <v>0</v>
      </c>
    </row>
    <row r="499" spans="1:23">
      <c r="A499" s="813" t="s">
        <v>862</v>
      </c>
      <c r="B499" s="813">
        <v>197255</v>
      </c>
      <c r="C499" s="848" t="s">
        <v>636</v>
      </c>
      <c r="D499" s="842"/>
      <c r="E499" s="837" t="s">
        <v>584</v>
      </c>
      <c r="F499" s="837" t="s">
        <v>773</v>
      </c>
      <c r="G499" s="834" t="s">
        <v>783</v>
      </c>
      <c r="J499" s="834" t="str">
        <f t="shared" si="17"/>
        <v>No Match</v>
      </c>
      <c r="L499" s="834" t="s">
        <v>584</v>
      </c>
      <c r="M499" s="834" t="s">
        <v>1144</v>
      </c>
      <c r="N499" s="837" t="s">
        <v>773</v>
      </c>
      <c r="O499" s="855"/>
      <c r="P499" s="932"/>
      <c r="Q499" s="920"/>
      <c r="R499" s="814" t="s">
        <v>332</v>
      </c>
      <c r="S499" s="949">
        <f t="shared" si="16"/>
        <v>0</v>
      </c>
      <c r="T499" s="925">
        <f>-'Form 2D'!G19</f>
        <v>0</v>
      </c>
    </row>
    <row r="500" spans="1:23">
      <c r="A500" s="813" t="s">
        <v>739</v>
      </c>
      <c r="B500" s="813">
        <v>197260</v>
      </c>
      <c r="C500" s="842"/>
      <c r="D500" s="842"/>
      <c r="E500" s="837" t="s">
        <v>584</v>
      </c>
      <c r="F500" s="837" t="s">
        <v>747</v>
      </c>
      <c r="G500" s="834" t="s">
        <v>784</v>
      </c>
      <c r="J500" s="834" t="str">
        <f t="shared" si="17"/>
        <v>No Match</v>
      </c>
      <c r="L500" s="834" t="s">
        <v>584</v>
      </c>
      <c r="M500" s="834" t="s">
        <v>1144</v>
      </c>
      <c r="N500" s="837" t="s">
        <v>747</v>
      </c>
      <c r="O500" s="855"/>
      <c r="P500" s="932"/>
      <c r="Q500" s="920"/>
      <c r="R500" s="814" t="s">
        <v>332</v>
      </c>
      <c r="S500" s="949">
        <f t="shared" si="16"/>
        <v>0</v>
      </c>
      <c r="T500" s="925">
        <f>-'Form 2D'!G20</f>
        <v>0</v>
      </c>
    </row>
    <row r="501" spans="1:23">
      <c r="A501" s="813" t="s">
        <v>738</v>
      </c>
      <c r="B501" s="813">
        <v>197265</v>
      </c>
      <c r="C501" s="842"/>
      <c r="D501" s="842"/>
      <c r="E501" s="837" t="s">
        <v>584</v>
      </c>
      <c r="F501" s="837" t="s">
        <v>749</v>
      </c>
      <c r="G501" s="834" t="s">
        <v>785</v>
      </c>
      <c r="J501" s="834" t="str">
        <f t="shared" si="17"/>
        <v>No Match</v>
      </c>
      <c r="L501" s="834" t="s">
        <v>584</v>
      </c>
      <c r="M501" s="834" t="s">
        <v>1144</v>
      </c>
      <c r="N501" s="814" t="s">
        <v>749</v>
      </c>
      <c r="O501" s="855"/>
      <c r="P501" s="932"/>
      <c r="Q501" s="920"/>
      <c r="R501" s="814" t="s">
        <v>332</v>
      </c>
      <c r="S501" s="949">
        <f t="shared" si="16"/>
        <v>0</v>
      </c>
      <c r="T501" s="925">
        <f>-'Form 2D'!G21</f>
        <v>0</v>
      </c>
    </row>
    <row r="502" spans="1:23">
      <c r="A502" s="813" t="s">
        <v>735</v>
      </c>
      <c r="B502" s="813">
        <v>197905</v>
      </c>
      <c r="C502" s="855"/>
      <c r="D502" s="855"/>
      <c r="E502" s="814" t="s">
        <v>586</v>
      </c>
      <c r="F502" s="814" t="s">
        <v>541</v>
      </c>
      <c r="G502" s="813" t="s">
        <v>786</v>
      </c>
      <c r="J502" s="834" t="str">
        <f t="shared" si="17"/>
        <v>No Match</v>
      </c>
      <c r="L502" s="813" t="s">
        <v>586</v>
      </c>
      <c r="M502" s="813" t="s">
        <v>1145</v>
      </c>
      <c r="N502" s="814" t="s">
        <v>541</v>
      </c>
      <c r="O502" s="855"/>
      <c r="P502" s="932"/>
      <c r="Q502" s="920"/>
      <c r="R502" s="814" t="s">
        <v>332</v>
      </c>
      <c r="S502" s="949">
        <f t="shared" si="16"/>
        <v>0</v>
      </c>
      <c r="T502" s="925">
        <f>-'Form 2D'!H18</f>
        <v>0</v>
      </c>
    </row>
    <row r="503" spans="1:23">
      <c r="A503" s="813" t="s">
        <v>863</v>
      </c>
      <c r="B503" s="813">
        <v>197915</v>
      </c>
      <c r="C503" s="834">
        <v>197905</v>
      </c>
      <c r="D503" s="834" t="s">
        <v>581</v>
      </c>
      <c r="E503" s="814" t="s">
        <v>586</v>
      </c>
      <c r="F503" s="814" t="s">
        <v>773</v>
      </c>
      <c r="G503" s="813" t="s">
        <v>787</v>
      </c>
      <c r="J503" s="834" t="str">
        <f t="shared" si="17"/>
        <v>No Match</v>
      </c>
      <c r="L503" s="813" t="s">
        <v>586</v>
      </c>
      <c r="M503" s="813" t="s">
        <v>1145</v>
      </c>
      <c r="N503" s="814" t="s">
        <v>773</v>
      </c>
      <c r="O503" s="855"/>
      <c r="P503" s="932"/>
      <c r="Q503" s="920"/>
      <c r="R503" s="814" t="s">
        <v>332</v>
      </c>
      <c r="S503" s="949">
        <f t="shared" si="16"/>
        <v>0</v>
      </c>
      <c r="T503" s="925">
        <f>-'Form 2D'!H19</f>
        <v>0</v>
      </c>
    </row>
    <row r="504" spans="1:23">
      <c r="A504" s="813" t="s">
        <v>737</v>
      </c>
      <c r="B504" s="813">
        <v>197920</v>
      </c>
      <c r="C504" s="834">
        <v>197906</v>
      </c>
      <c r="D504" s="834" t="s">
        <v>582</v>
      </c>
      <c r="E504" s="814" t="s">
        <v>586</v>
      </c>
      <c r="F504" s="814" t="s">
        <v>747</v>
      </c>
      <c r="G504" s="813" t="s">
        <v>788</v>
      </c>
      <c r="J504" s="834" t="str">
        <f t="shared" si="17"/>
        <v>No Match</v>
      </c>
      <c r="L504" s="813" t="s">
        <v>586</v>
      </c>
      <c r="M504" s="813" t="s">
        <v>1145</v>
      </c>
      <c r="N504" s="814" t="s">
        <v>747</v>
      </c>
      <c r="O504" s="855"/>
      <c r="P504" s="932"/>
      <c r="Q504" s="920"/>
      <c r="R504" s="814" t="s">
        <v>332</v>
      </c>
      <c r="S504" s="949">
        <f t="shared" si="16"/>
        <v>0</v>
      </c>
      <c r="T504" s="925">
        <f>-'Form 2D'!H20</f>
        <v>0</v>
      </c>
    </row>
    <row r="505" spans="1:23">
      <c r="A505" s="813" t="s">
        <v>736</v>
      </c>
      <c r="B505" s="813">
        <v>197925</v>
      </c>
      <c r="C505" s="834">
        <v>197905</v>
      </c>
      <c r="D505" s="834" t="s">
        <v>581</v>
      </c>
      <c r="E505" s="814" t="s">
        <v>586</v>
      </c>
      <c r="F505" s="814" t="s">
        <v>749</v>
      </c>
      <c r="G505" s="813" t="s">
        <v>789</v>
      </c>
      <c r="J505" s="834" t="str">
        <f t="shared" si="17"/>
        <v>No Match</v>
      </c>
      <c r="L505" s="813" t="s">
        <v>586</v>
      </c>
      <c r="M505" s="813" t="s">
        <v>1145</v>
      </c>
      <c r="N505" s="814" t="s">
        <v>749</v>
      </c>
      <c r="O505" s="855"/>
      <c r="P505" s="932"/>
      <c r="Q505" s="920"/>
      <c r="R505" s="814" t="s">
        <v>332</v>
      </c>
      <c r="S505" s="949">
        <f t="shared" si="16"/>
        <v>0</v>
      </c>
      <c r="T505" s="925">
        <f>-'Form 2D'!H21</f>
        <v>0</v>
      </c>
    </row>
    <row r="506" spans="1:23">
      <c r="A506" s="856" t="s">
        <v>300</v>
      </c>
      <c r="B506" s="856"/>
      <c r="C506" s="856"/>
      <c r="D506" s="856"/>
      <c r="E506" s="857"/>
      <c r="F506" s="857"/>
      <c r="G506" s="856"/>
      <c r="H506" s="858"/>
      <c r="I506" s="856"/>
      <c r="J506" s="856"/>
      <c r="K506" s="856"/>
      <c r="L506" s="877" t="s">
        <v>1062</v>
      </c>
      <c r="M506" s="856"/>
      <c r="N506" s="818"/>
      <c r="O506" s="872"/>
      <c r="P506" s="934"/>
      <c r="Q506" s="857"/>
      <c r="R506" s="859"/>
      <c r="S506" s="910">
        <f>SUM(S507:S841)</f>
        <v>0</v>
      </c>
      <c r="T506" s="910">
        <f>SUM(T507:T841)</f>
        <v>0</v>
      </c>
      <c r="W506" s="958"/>
    </row>
    <row r="507" spans="1:23">
      <c r="A507" s="813" t="s">
        <v>867</v>
      </c>
      <c r="B507" s="813">
        <v>228040</v>
      </c>
      <c r="C507" s="834">
        <v>221105</v>
      </c>
      <c r="D507" s="834" t="s">
        <v>597</v>
      </c>
      <c r="E507" s="814">
        <v>200999</v>
      </c>
      <c r="G507" s="813" t="s">
        <v>629</v>
      </c>
      <c r="H507" s="815">
        <v>200110</v>
      </c>
      <c r="I507" s="816" t="s">
        <v>680</v>
      </c>
      <c r="J507" s="834" t="str">
        <f t="shared" si="17"/>
        <v>No Match</v>
      </c>
      <c r="K507" s="816">
        <v>1</v>
      </c>
      <c r="L507" s="914">
        <v>200110</v>
      </c>
      <c r="M507" s="816" t="s">
        <v>680</v>
      </c>
      <c r="O507" s="855"/>
      <c r="P507" s="932"/>
      <c r="Q507" s="920"/>
      <c r="R507" s="814" t="s">
        <v>344</v>
      </c>
      <c r="S507" s="949">
        <f t="shared" si="16"/>
        <v>0</v>
      </c>
      <c r="T507" s="909">
        <f>+'Form 2E'!C13</f>
        <v>0</v>
      </c>
    </row>
    <row r="508" spans="1:23">
      <c r="A508" s="813" t="s">
        <v>868</v>
      </c>
      <c r="B508" s="813" t="s">
        <v>301</v>
      </c>
      <c r="C508" s="848" t="s">
        <v>641</v>
      </c>
      <c r="D508" s="842"/>
      <c r="E508" s="843"/>
      <c r="F508" s="843"/>
      <c r="G508" s="842"/>
      <c r="H508" s="815" t="s">
        <v>542</v>
      </c>
      <c r="I508" s="816" t="s">
        <v>681</v>
      </c>
      <c r="J508" s="834" t="str">
        <f t="shared" si="17"/>
        <v>No Match</v>
      </c>
      <c r="K508" s="816">
        <v>1</v>
      </c>
      <c r="L508" s="816" t="s">
        <v>1068</v>
      </c>
      <c r="M508" s="816" t="s">
        <v>1146</v>
      </c>
      <c r="O508" s="813">
        <f>+'Form 2E'!A52</f>
        <v>0</v>
      </c>
      <c r="P508" s="950" t="e">
        <f>VLOOKUP($O508,ICP!$A:$B,2,FALSE)</f>
        <v>#N/A</v>
      </c>
      <c r="R508" s="814" t="s">
        <v>347</v>
      </c>
      <c r="S508" s="949">
        <f t="shared" si="16"/>
        <v>0</v>
      </c>
      <c r="T508" s="909">
        <f>+'Form 2E'!E52</f>
        <v>0</v>
      </c>
    </row>
    <row r="509" spans="1:23">
      <c r="A509" s="813" t="s">
        <v>868</v>
      </c>
      <c r="B509" s="813" t="s">
        <v>301</v>
      </c>
      <c r="C509" s="842"/>
      <c r="D509" s="842"/>
      <c r="E509" s="843"/>
      <c r="F509" s="843"/>
      <c r="G509" s="842"/>
      <c r="H509" s="815" t="s">
        <v>542</v>
      </c>
      <c r="I509" s="816" t="s">
        <v>681</v>
      </c>
      <c r="J509" s="834" t="str">
        <f t="shared" si="17"/>
        <v>No Match</v>
      </c>
      <c r="K509" s="816">
        <v>1</v>
      </c>
      <c r="L509" s="816" t="s">
        <v>1068</v>
      </c>
      <c r="M509" s="816" t="s">
        <v>1146</v>
      </c>
      <c r="O509" s="813">
        <f>+'Form 2E'!A53</f>
        <v>0</v>
      </c>
      <c r="P509" s="950" t="e">
        <f>VLOOKUP($O509,ICP!$A:$B,2,FALSE)</f>
        <v>#N/A</v>
      </c>
      <c r="R509" s="814" t="s">
        <v>347</v>
      </c>
      <c r="S509" s="949">
        <f t="shared" si="16"/>
        <v>0</v>
      </c>
      <c r="T509" s="909">
        <f>+'Form 2E'!E53</f>
        <v>0</v>
      </c>
    </row>
    <row r="510" spans="1:23">
      <c r="A510" s="813" t="s">
        <v>868</v>
      </c>
      <c r="B510" s="813" t="s">
        <v>301</v>
      </c>
      <c r="C510" s="842"/>
      <c r="D510" s="842"/>
      <c r="E510" s="843"/>
      <c r="F510" s="843"/>
      <c r="G510" s="842"/>
      <c r="H510" s="815" t="s">
        <v>542</v>
      </c>
      <c r="I510" s="816" t="s">
        <v>681</v>
      </c>
      <c r="J510" s="834" t="str">
        <f t="shared" si="17"/>
        <v>No Match</v>
      </c>
      <c r="K510" s="816">
        <v>1</v>
      </c>
      <c r="L510" s="816" t="s">
        <v>1068</v>
      </c>
      <c r="M510" s="816" t="s">
        <v>1146</v>
      </c>
      <c r="O510" s="813">
        <f>+'Form 2E'!A54</f>
        <v>0</v>
      </c>
      <c r="P510" s="950" t="e">
        <f>VLOOKUP($O510,ICP!$A:$B,2,FALSE)</f>
        <v>#N/A</v>
      </c>
      <c r="R510" s="814" t="s">
        <v>347</v>
      </c>
      <c r="S510" s="949">
        <f t="shared" si="16"/>
        <v>0</v>
      </c>
      <c r="T510" s="909">
        <f>+'Form 2E'!E54</f>
        <v>0</v>
      </c>
    </row>
    <row r="511" spans="1:23">
      <c r="A511" s="813" t="s">
        <v>868</v>
      </c>
      <c r="B511" s="813" t="s">
        <v>301</v>
      </c>
      <c r="C511" s="842"/>
      <c r="D511" s="842"/>
      <c r="E511" s="843"/>
      <c r="F511" s="843"/>
      <c r="G511" s="842"/>
      <c r="H511" s="815" t="s">
        <v>542</v>
      </c>
      <c r="I511" s="816" t="s">
        <v>681</v>
      </c>
      <c r="J511" s="834" t="str">
        <f t="shared" si="17"/>
        <v>No Match</v>
      </c>
      <c r="K511" s="816">
        <v>1</v>
      </c>
      <c r="L511" s="816" t="s">
        <v>1068</v>
      </c>
      <c r="M511" s="816" t="s">
        <v>1146</v>
      </c>
      <c r="O511" s="813">
        <f>+'Form 2E'!A55</f>
        <v>0</v>
      </c>
      <c r="P511" s="950" t="e">
        <f>VLOOKUP($O511,ICP!$A:$B,2,FALSE)</f>
        <v>#N/A</v>
      </c>
      <c r="R511" s="814" t="s">
        <v>347</v>
      </c>
      <c r="S511" s="949">
        <f t="shared" si="16"/>
        <v>0</v>
      </c>
      <c r="T511" s="909">
        <f>+'Form 2E'!E55</f>
        <v>0</v>
      </c>
    </row>
    <row r="512" spans="1:23">
      <c r="A512" s="813" t="s">
        <v>868</v>
      </c>
      <c r="B512" s="813" t="s">
        <v>301</v>
      </c>
      <c r="C512" s="842"/>
      <c r="D512" s="842"/>
      <c r="E512" s="843"/>
      <c r="F512" s="843"/>
      <c r="G512" s="842"/>
      <c r="H512" s="815" t="s">
        <v>542</v>
      </c>
      <c r="I512" s="816" t="s">
        <v>681</v>
      </c>
      <c r="J512" s="834" t="str">
        <f t="shared" si="17"/>
        <v>No Match</v>
      </c>
      <c r="K512" s="816">
        <v>1</v>
      </c>
      <c r="L512" s="816" t="s">
        <v>1068</v>
      </c>
      <c r="M512" s="816" t="s">
        <v>1146</v>
      </c>
      <c r="O512" s="813">
        <f>+'Form 2E'!A56</f>
        <v>0</v>
      </c>
      <c r="P512" s="950" t="e">
        <f>VLOOKUP($O512,ICP!$A:$B,2,FALSE)</f>
        <v>#N/A</v>
      </c>
      <c r="R512" s="814" t="s">
        <v>347</v>
      </c>
      <c r="S512" s="949">
        <f t="shared" si="16"/>
        <v>0</v>
      </c>
      <c r="T512" s="909">
        <f>+'Form 2E'!E56</f>
        <v>0</v>
      </c>
    </row>
    <row r="513" spans="1:20">
      <c r="A513" s="813" t="s">
        <v>868</v>
      </c>
      <c r="B513" s="813" t="s">
        <v>301</v>
      </c>
      <c r="C513" s="842"/>
      <c r="D513" s="842"/>
      <c r="E513" s="843"/>
      <c r="F513" s="843"/>
      <c r="G513" s="842"/>
      <c r="H513" s="815" t="s">
        <v>542</v>
      </c>
      <c r="I513" s="816" t="s">
        <v>681</v>
      </c>
      <c r="J513" s="834" t="str">
        <f t="shared" si="17"/>
        <v>No Match</v>
      </c>
      <c r="K513" s="816">
        <v>1</v>
      </c>
      <c r="L513" s="816" t="s">
        <v>1068</v>
      </c>
      <c r="M513" s="816" t="s">
        <v>1146</v>
      </c>
      <c r="O513" s="813">
        <f>+'Form 2E'!A57</f>
        <v>0</v>
      </c>
      <c r="P513" s="950" t="e">
        <f>VLOOKUP($O513,ICP!$A:$B,2,FALSE)</f>
        <v>#N/A</v>
      </c>
      <c r="R513" s="814" t="s">
        <v>347</v>
      </c>
      <c r="S513" s="949">
        <f t="shared" si="16"/>
        <v>0</v>
      </c>
      <c r="T513" s="909">
        <f>+'Form 2E'!E57</f>
        <v>0</v>
      </c>
    </row>
    <row r="514" spans="1:20">
      <c r="A514" s="813" t="s">
        <v>868</v>
      </c>
      <c r="B514" s="813" t="s">
        <v>301</v>
      </c>
      <c r="C514" s="842"/>
      <c r="D514" s="842"/>
      <c r="E514" s="843"/>
      <c r="F514" s="843"/>
      <c r="G514" s="842"/>
      <c r="H514" s="815" t="s">
        <v>542</v>
      </c>
      <c r="I514" s="816" t="s">
        <v>681</v>
      </c>
      <c r="J514" s="834" t="str">
        <f t="shared" si="17"/>
        <v>No Match</v>
      </c>
      <c r="K514" s="816">
        <v>1</v>
      </c>
      <c r="L514" s="816" t="s">
        <v>1068</v>
      </c>
      <c r="M514" s="816" t="s">
        <v>1146</v>
      </c>
      <c r="O514" s="813">
        <f>+'Form 2E'!A58</f>
        <v>0</v>
      </c>
      <c r="P514" s="950" t="e">
        <f>VLOOKUP($O514,ICP!$A:$B,2,FALSE)</f>
        <v>#N/A</v>
      </c>
      <c r="R514" s="814" t="s">
        <v>347</v>
      </c>
      <c r="S514" s="949">
        <f t="shared" si="16"/>
        <v>0</v>
      </c>
      <c r="T514" s="909">
        <f>+'Form 2E'!E58</f>
        <v>0</v>
      </c>
    </row>
    <row r="515" spans="1:20">
      <c r="A515" s="813" t="s">
        <v>868</v>
      </c>
      <c r="B515" s="813" t="s">
        <v>301</v>
      </c>
      <c r="C515" s="842"/>
      <c r="D515" s="842"/>
      <c r="E515" s="843"/>
      <c r="F515" s="843"/>
      <c r="G515" s="842"/>
      <c r="H515" s="815" t="s">
        <v>542</v>
      </c>
      <c r="I515" s="816" t="s">
        <v>681</v>
      </c>
      <c r="J515" s="834" t="str">
        <f t="shared" si="17"/>
        <v>No Match</v>
      </c>
      <c r="K515" s="816">
        <v>1</v>
      </c>
      <c r="L515" s="816" t="s">
        <v>1068</v>
      </c>
      <c r="M515" s="816" t="s">
        <v>1146</v>
      </c>
      <c r="O515" s="813">
        <f>+'Form 2E'!A59</f>
        <v>0</v>
      </c>
      <c r="P515" s="950" t="e">
        <f>VLOOKUP($O515,ICP!$A:$B,2,FALSE)</f>
        <v>#N/A</v>
      </c>
      <c r="R515" s="814" t="s">
        <v>347</v>
      </c>
      <c r="S515" s="949">
        <f t="shared" si="16"/>
        <v>0</v>
      </c>
      <c r="T515" s="909">
        <f>+'Form 2E'!E59</f>
        <v>0</v>
      </c>
    </row>
    <row r="516" spans="1:20">
      <c r="A516" s="813" t="s">
        <v>868</v>
      </c>
      <c r="B516" s="813" t="s">
        <v>301</v>
      </c>
      <c r="C516" s="842"/>
      <c r="D516" s="842"/>
      <c r="E516" s="843"/>
      <c r="F516" s="843"/>
      <c r="G516" s="842"/>
      <c r="H516" s="815" t="s">
        <v>542</v>
      </c>
      <c r="I516" s="816" t="s">
        <v>681</v>
      </c>
      <c r="J516" s="834" t="str">
        <f t="shared" si="17"/>
        <v>No Match</v>
      </c>
      <c r="K516" s="816">
        <v>1</v>
      </c>
      <c r="L516" s="816" t="s">
        <v>1068</v>
      </c>
      <c r="M516" s="816" t="s">
        <v>1146</v>
      </c>
      <c r="O516" s="813">
        <f>+'Form 2E'!A60</f>
        <v>0</v>
      </c>
      <c r="P516" s="950" t="e">
        <f>VLOOKUP($O516,ICP!$A:$B,2,FALSE)</f>
        <v>#N/A</v>
      </c>
      <c r="R516" s="814" t="s">
        <v>347</v>
      </c>
      <c r="S516" s="949">
        <f t="shared" si="16"/>
        <v>0</v>
      </c>
      <c r="T516" s="909">
        <f>+'Form 2E'!E60</f>
        <v>0</v>
      </c>
    </row>
    <row r="517" spans="1:20">
      <c r="A517" s="813" t="s">
        <v>868</v>
      </c>
      <c r="B517" s="813" t="s">
        <v>301</v>
      </c>
      <c r="C517" s="842"/>
      <c r="D517" s="842"/>
      <c r="E517" s="843"/>
      <c r="F517" s="843"/>
      <c r="G517" s="842"/>
      <c r="H517" s="815" t="s">
        <v>542</v>
      </c>
      <c r="I517" s="816" t="s">
        <v>681</v>
      </c>
      <c r="J517" s="834" t="str">
        <f t="shared" si="17"/>
        <v>No Match</v>
      </c>
      <c r="K517" s="816">
        <v>1</v>
      </c>
      <c r="L517" s="816" t="s">
        <v>1068</v>
      </c>
      <c r="M517" s="816" t="s">
        <v>1146</v>
      </c>
      <c r="O517" s="813">
        <f>+'Form 2E'!A61</f>
        <v>0</v>
      </c>
      <c r="P517" s="950" t="e">
        <f>VLOOKUP($O517,ICP!$A:$B,2,FALSE)</f>
        <v>#N/A</v>
      </c>
      <c r="R517" s="814" t="s">
        <v>347</v>
      </c>
      <c r="S517" s="949">
        <f t="shared" si="16"/>
        <v>0</v>
      </c>
      <c r="T517" s="909">
        <f>+'Form 2E'!E61</f>
        <v>0</v>
      </c>
    </row>
    <row r="518" spans="1:20">
      <c r="A518" s="813" t="s">
        <v>868</v>
      </c>
      <c r="B518" s="813" t="s">
        <v>301</v>
      </c>
      <c r="C518" s="842"/>
      <c r="D518" s="842"/>
      <c r="E518" s="843"/>
      <c r="F518" s="843"/>
      <c r="G518" s="842"/>
      <c r="H518" s="815" t="s">
        <v>542</v>
      </c>
      <c r="I518" s="816" t="s">
        <v>681</v>
      </c>
      <c r="J518" s="834" t="str">
        <f t="shared" si="17"/>
        <v>No Match</v>
      </c>
      <c r="K518" s="816">
        <v>1</v>
      </c>
      <c r="L518" s="816" t="s">
        <v>1068</v>
      </c>
      <c r="M518" s="816" t="s">
        <v>1146</v>
      </c>
      <c r="O518" s="813">
        <f>+'Form 2E'!A62</f>
        <v>0</v>
      </c>
      <c r="P518" s="950" t="e">
        <f>VLOOKUP($O518,ICP!$A:$B,2,FALSE)</f>
        <v>#N/A</v>
      </c>
      <c r="R518" s="814" t="s">
        <v>347</v>
      </c>
      <c r="S518" s="949">
        <f t="shared" si="16"/>
        <v>0</v>
      </c>
      <c r="T518" s="909">
        <f>+'Form 2E'!E62</f>
        <v>0</v>
      </c>
    </row>
    <row r="519" spans="1:20">
      <c r="A519" s="813" t="s">
        <v>868</v>
      </c>
      <c r="B519" s="813" t="s">
        <v>301</v>
      </c>
      <c r="C519" s="842"/>
      <c r="D519" s="842"/>
      <c r="E519" s="843"/>
      <c r="F519" s="843"/>
      <c r="G519" s="842"/>
      <c r="H519" s="815" t="s">
        <v>542</v>
      </c>
      <c r="I519" s="816" t="s">
        <v>681</v>
      </c>
      <c r="J519" s="834" t="str">
        <f t="shared" si="17"/>
        <v>No Match</v>
      </c>
      <c r="K519" s="816">
        <v>1</v>
      </c>
      <c r="L519" s="816" t="s">
        <v>1068</v>
      </c>
      <c r="M519" s="816" t="s">
        <v>1146</v>
      </c>
      <c r="O519" s="813">
        <f>+'Form 2E'!A63</f>
        <v>0</v>
      </c>
      <c r="P519" s="950" t="e">
        <f>VLOOKUP($O519,ICP!$A:$B,2,FALSE)</f>
        <v>#N/A</v>
      </c>
      <c r="R519" s="814" t="s">
        <v>347</v>
      </c>
      <c r="S519" s="949">
        <f t="shared" ref="S519:S582" si="18">+T519*$S$1</f>
        <v>0</v>
      </c>
      <c r="T519" s="909">
        <f>+'Form 2E'!E63</f>
        <v>0</v>
      </c>
    </row>
    <row r="520" spans="1:20">
      <c r="A520" s="813" t="s">
        <v>868</v>
      </c>
      <c r="B520" s="813" t="s">
        <v>301</v>
      </c>
      <c r="C520" s="842"/>
      <c r="D520" s="842"/>
      <c r="E520" s="843"/>
      <c r="F520" s="843"/>
      <c r="G520" s="842"/>
      <c r="H520" s="815" t="s">
        <v>542</v>
      </c>
      <c r="I520" s="816" t="s">
        <v>681</v>
      </c>
      <c r="J520" s="834" t="str">
        <f t="shared" si="17"/>
        <v>No Match</v>
      </c>
      <c r="K520" s="816">
        <v>1</v>
      </c>
      <c r="L520" s="816" t="s">
        <v>1068</v>
      </c>
      <c r="M520" s="816" t="s">
        <v>1146</v>
      </c>
      <c r="O520" s="813">
        <f>+'Form 2E'!A64</f>
        <v>0</v>
      </c>
      <c r="P520" s="950" t="e">
        <f>VLOOKUP($O520,ICP!$A:$B,2,FALSE)</f>
        <v>#N/A</v>
      </c>
      <c r="R520" s="814" t="s">
        <v>347</v>
      </c>
      <c r="S520" s="949">
        <f t="shared" si="18"/>
        <v>0</v>
      </c>
      <c r="T520" s="909">
        <f>+'Form 2E'!E64</f>
        <v>0</v>
      </c>
    </row>
    <row r="521" spans="1:20">
      <c r="A521" s="813" t="s">
        <v>868</v>
      </c>
      <c r="B521" s="813" t="s">
        <v>301</v>
      </c>
      <c r="C521" s="842"/>
      <c r="D521" s="842"/>
      <c r="E521" s="843"/>
      <c r="F521" s="843"/>
      <c r="G521" s="842"/>
      <c r="H521" s="815" t="s">
        <v>542</v>
      </c>
      <c r="I521" s="816" t="s">
        <v>681</v>
      </c>
      <c r="J521" s="834" t="str">
        <f t="shared" si="17"/>
        <v>No Match</v>
      </c>
      <c r="K521" s="816">
        <v>1</v>
      </c>
      <c r="L521" s="816" t="s">
        <v>1068</v>
      </c>
      <c r="M521" s="816" t="s">
        <v>1146</v>
      </c>
      <c r="O521" s="813">
        <f>+'Form 2E'!A65</f>
        <v>0</v>
      </c>
      <c r="P521" s="950" t="e">
        <f>VLOOKUP($O521,ICP!$A:$B,2,FALSE)</f>
        <v>#N/A</v>
      </c>
      <c r="R521" s="814" t="s">
        <v>347</v>
      </c>
      <c r="S521" s="949">
        <f t="shared" si="18"/>
        <v>0</v>
      </c>
      <c r="T521" s="909">
        <f>+'Form 2E'!E65</f>
        <v>0</v>
      </c>
    </row>
    <row r="522" spans="1:20">
      <c r="A522" s="813" t="s">
        <v>868</v>
      </c>
      <c r="B522" s="813" t="s">
        <v>301</v>
      </c>
      <c r="C522" s="842"/>
      <c r="D522" s="842"/>
      <c r="E522" s="843"/>
      <c r="F522" s="843"/>
      <c r="G522" s="842"/>
      <c r="H522" s="815" t="s">
        <v>542</v>
      </c>
      <c r="I522" s="816" t="s">
        <v>681</v>
      </c>
      <c r="J522" s="834" t="str">
        <f t="shared" si="17"/>
        <v>No Match</v>
      </c>
      <c r="K522" s="816">
        <v>1</v>
      </c>
      <c r="L522" s="816" t="s">
        <v>1068</v>
      </c>
      <c r="M522" s="816" t="s">
        <v>1146</v>
      </c>
      <c r="O522" s="813">
        <f>+'Form 2E'!A66</f>
        <v>0</v>
      </c>
      <c r="P522" s="950" t="e">
        <f>VLOOKUP($O522,ICP!$A:$B,2,FALSE)</f>
        <v>#N/A</v>
      </c>
      <c r="R522" s="814" t="s">
        <v>347</v>
      </c>
      <c r="S522" s="949">
        <f t="shared" si="18"/>
        <v>0</v>
      </c>
      <c r="T522" s="909">
        <f>+'Form 2E'!E66</f>
        <v>0</v>
      </c>
    </row>
    <row r="523" spans="1:20">
      <c r="A523" s="813" t="s">
        <v>868</v>
      </c>
      <c r="B523" s="813" t="s">
        <v>301</v>
      </c>
      <c r="C523" s="842"/>
      <c r="D523" s="842"/>
      <c r="E523" s="843"/>
      <c r="F523" s="843"/>
      <c r="G523" s="842"/>
      <c r="H523" s="815" t="s">
        <v>542</v>
      </c>
      <c r="I523" s="816" t="s">
        <v>681</v>
      </c>
      <c r="J523" s="834" t="str">
        <f t="shared" si="17"/>
        <v>No Match</v>
      </c>
      <c r="K523" s="816">
        <v>1</v>
      </c>
      <c r="L523" s="816" t="s">
        <v>1068</v>
      </c>
      <c r="M523" s="816" t="s">
        <v>1146</v>
      </c>
      <c r="O523" s="813">
        <f>+'Form 2E'!A67</f>
        <v>0</v>
      </c>
      <c r="P523" s="950" t="e">
        <f>VLOOKUP($O523,ICP!$A:$B,2,FALSE)</f>
        <v>#N/A</v>
      </c>
      <c r="R523" s="814" t="s">
        <v>347</v>
      </c>
      <c r="S523" s="949">
        <f t="shared" si="18"/>
        <v>0</v>
      </c>
      <c r="T523" s="909">
        <f>+'Form 2E'!E67</f>
        <v>0</v>
      </c>
    </row>
    <row r="524" spans="1:20">
      <c r="A524" s="813" t="s">
        <v>868</v>
      </c>
      <c r="B524" s="813" t="s">
        <v>301</v>
      </c>
      <c r="C524" s="842"/>
      <c r="D524" s="842"/>
      <c r="E524" s="843"/>
      <c r="F524" s="843"/>
      <c r="G524" s="842"/>
      <c r="H524" s="815" t="s">
        <v>542</v>
      </c>
      <c r="I524" s="816" t="s">
        <v>681</v>
      </c>
      <c r="J524" s="834" t="str">
        <f t="shared" si="17"/>
        <v>No Match</v>
      </c>
      <c r="K524" s="816">
        <v>1</v>
      </c>
      <c r="L524" s="816" t="s">
        <v>1068</v>
      </c>
      <c r="M524" s="816" t="s">
        <v>1146</v>
      </c>
      <c r="O524" s="813">
        <f>+'Form 2E'!A68</f>
        <v>0</v>
      </c>
      <c r="P524" s="950" t="e">
        <f>VLOOKUP($O524,ICP!$A:$B,2,FALSE)</f>
        <v>#N/A</v>
      </c>
      <c r="R524" s="814" t="s">
        <v>347</v>
      </c>
      <c r="S524" s="949">
        <f t="shared" si="18"/>
        <v>0</v>
      </c>
      <c r="T524" s="909">
        <f>+'Form 2E'!E68</f>
        <v>0</v>
      </c>
    </row>
    <row r="525" spans="1:20">
      <c r="A525" s="813" t="s">
        <v>868</v>
      </c>
      <c r="B525" s="813" t="s">
        <v>301</v>
      </c>
      <c r="C525" s="842"/>
      <c r="D525" s="842"/>
      <c r="E525" s="843"/>
      <c r="F525" s="843"/>
      <c r="G525" s="842"/>
      <c r="H525" s="815" t="s">
        <v>542</v>
      </c>
      <c r="I525" s="816" t="s">
        <v>681</v>
      </c>
      <c r="J525" s="834" t="str">
        <f t="shared" si="17"/>
        <v>No Match</v>
      </c>
      <c r="K525" s="816">
        <v>1</v>
      </c>
      <c r="L525" s="816" t="s">
        <v>1068</v>
      </c>
      <c r="M525" s="816" t="s">
        <v>1146</v>
      </c>
      <c r="O525" s="813">
        <f>+'Form 2E'!A69</f>
        <v>0</v>
      </c>
      <c r="P525" s="950" t="e">
        <f>VLOOKUP($O525,ICP!$A:$B,2,FALSE)</f>
        <v>#N/A</v>
      </c>
      <c r="R525" s="814" t="s">
        <v>347</v>
      </c>
      <c r="S525" s="949">
        <f t="shared" si="18"/>
        <v>0</v>
      </c>
      <c r="T525" s="909">
        <f>+'Form 2E'!E69</f>
        <v>0</v>
      </c>
    </row>
    <row r="526" spans="1:20">
      <c r="A526" s="813" t="s">
        <v>868</v>
      </c>
      <c r="B526" s="813" t="s">
        <v>301</v>
      </c>
      <c r="C526" s="842"/>
      <c r="D526" s="842"/>
      <c r="E526" s="843"/>
      <c r="F526" s="843"/>
      <c r="G526" s="842"/>
      <c r="H526" s="815" t="s">
        <v>542</v>
      </c>
      <c r="I526" s="816" t="s">
        <v>681</v>
      </c>
      <c r="J526" s="834" t="str">
        <f t="shared" si="17"/>
        <v>No Match</v>
      </c>
      <c r="K526" s="816">
        <v>1</v>
      </c>
      <c r="L526" s="816" t="s">
        <v>1068</v>
      </c>
      <c r="M526" s="816" t="s">
        <v>1146</v>
      </c>
      <c r="O526" s="813">
        <f>+'Form 2E'!A70</f>
        <v>0</v>
      </c>
      <c r="P526" s="950" t="e">
        <f>VLOOKUP($O526,ICP!$A:$B,2,FALSE)</f>
        <v>#N/A</v>
      </c>
      <c r="R526" s="814" t="s">
        <v>347</v>
      </c>
      <c r="S526" s="949">
        <f t="shared" si="18"/>
        <v>0</v>
      </c>
      <c r="T526" s="909">
        <f>+'Form 2E'!E70</f>
        <v>0</v>
      </c>
    </row>
    <row r="527" spans="1:20">
      <c r="A527" s="813" t="s">
        <v>868</v>
      </c>
      <c r="B527" s="813" t="s">
        <v>301</v>
      </c>
      <c r="C527" s="842"/>
      <c r="D527" s="842"/>
      <c r="E527" s="843"/>
      <c r="F527" s="843"/>
      <c r="G527" s="842"/>
      <c r="H527" s="815" t="s">
        <v>542</v>
      </c>
      <c r="I527" s="816" t="s">
        <v>681</v>
      </c>
      <c r="J527" s="834" t="str">
        <f t="shared" si="17"/>
        <v>No Match</v>
      </c>
      <c r="K527" s="816">
        <v>1</v>
      </c>
      <c r="L527" s="816" t="s">
        <v>1068</v>
      </c>
      <c r="M527" s="816" t="s">
        <v>1146</v>
      </c>
      <c r="O527" s="813">
        <f>+'Form 2E'!A71</f>
        <v>0</v>
      </c>
      <c r="P527" s="950" t="e">
        <f>VLOOKUP($O527,ICP!$A:$B,2,FALSE)</f>
        <v>#N/A</v>
      </c>
      <c r="R527" s="814" t="s">
        <v>347</v>
      </c>
      <c r="S527" s="949">
        <f t="shared" si="18"/>
        <v>0</v>
      </c>
      <c r="T527" s="909">
        <f>+'Form 2E'!E71</f>
        <v>0</v>
      </c>
    </row>
    <row r="528" spans="1:20">
      <c r="A528" s="813" t="s">
        <v>864</v>
      </c>
      <c r="B528" s="813">
        <v>230010</v>
      </c>
      <c r="C528" s="834">
        <v>220205</v>
      </c>
      <c r="D528" s="834" t="s">
        <v>592</v>
      </c>
      <c r="E528" s="814">
        <v>200210</v>
      </c>
      <c r="G528" s="813" t="s">
        <v>140</v>
      </c>
      <c r="H528" s="815">
        <v>200210</v>
      </c>
      <c r="I528" s="813" t="s">
        <v>140</v>
      </c>
      <c r="J528" s="834" t="str">
        <f t="shared" ref="J528:J727" si="19">IF(E528=H528,"Ok","No Match")</f>
        <v>Ok</v>
      </c>
      <c r="L528" s="914">
        <v>200210</v>
      </c>
      <c r="M528" s="813" t="s">
        <v>140</v>
      </c>
      <c r="O528" s="855"/>
      <c r="P528" s="932"/>
      <c r="Q528" s="920"/>
      <c r="R528" s="837" t="s">
        <v>344</v>
      </c>
      <c r="S528" s="949">
        <f t="shared" si="18"/>
        <v>0</v>
      </c>
      <c r="T528" s="909">
        <f>+'Form 2E'!C16</f>
        <v>0</v>
      </c>
    </row>
    <row r="529" spans="1:20">
      <c r="A529" s="813" t="s">
        <v>869</v>
      </c>
      <c r="B529" s="813" t="s">
        <v>302</v>
      </c>
      <c r="C529" s="834">
        <v>220205</v>
      </c>
      <c r="D529" s="834" t="s">
        <v>592</v>
      </c>
      <c r="E529" s="814" t="s">
        <v>543</v>
      </c>
      <c r="G529" s="813" t="s">
        <v>682</v>
      </c>
      <c r="H529" s="815" t="s">
        <v>543</v>
      </c>
      <c r="I529" s="813" t="s">
        <v>682</v>
      </c>
      <c r="J529" s="834" t="str">
        <f t="shared" si="19"/>
        <v>Ok</v>
      </c>
      <c r="L529" s="816" t="s">
        <v>1069</v>
      </c>
      <c r="M529" s="813" t="s">
        <v>1147</v>
      </c>
      <c r="O529" s="813">
        <f>+'Form 2E'!A52</f>
        <v>0</v>
      </c>
      <c r="P529" s="950" t="e">
        <f>VLOOKUP($O529,ICP!$A:$B,2,FALSE)</f>
        <v>#N/A</v>
      </c>
      <c r="R529" s="814" t="s">
        <v>348</v>
      </c>
      <c r="S529" s="949">
        <f t="shared" si="18"/>
        <v>0</v>
      </c>
      <c r="T529" s="909">
        <f>+'Form 2E'!F52</f>
        <v>0</v>
      </c>
    </row>
    <row r="530" spans="1:20">
      <c r="A530" s="813" t="s">
        <v>869</v>
      </c>
      <c r="B530" s="813" t="s">
        <v>302</v>
      </c>
      <c r="C530" s="834">
        <v>220205</v>
      </c>
      <c r="D530" s="834" t="s">
        <v>592</v>
      </c>
      <c r="E530" s="814" t="s">
        <v>543</v>
      </c>
      <c r="G530" s="813" t="s">
        <v>682</v>
      </c>
      <c r="H530" s="815" t="s">
        <v>543</v>
      </c>
      <c r="I530" s="813" t="s">
        <v>682</v>
      </c>
      <c r="J530" s="834" t="str">
        <f t="shared" si="19"/>
        <v>Ok</v>
      </c>
      <c r="L530" s="816" t="s">
        <v>1069</v>
      </c>
      <c r="M530" s="813" t="s">
        <v>1147</v>
      </c>
      <c r="O530" s="813">
        <f>+'Form 2E'!A53</f>
        <v>0</v>
      </c>
      <c r="P530" s="950" t="e">
        <f>VLOOKUP($O530,ICP!$A:$B,2,FALSE)</f>
        <v>#N/A</v>
      </c>
      <c r="R530" s="814" t="s">
        <v>348</v>
      </c>
      <c r="S530" s="949">
        <f t="shared" si="18"/>
        <v>0</v>
      </c>
      <c r="T530" s="909">
        <f>+'Form 2E'!F53</f>
        <v>0</v>
      </c>
    </row>
    <row r="531" spans="1:20">
      <c r="A531" s="813" t="s">
        <v>869</v>
      </c>
      <c r="B531" s="813" t="s">
        <v>302</v>
      </c>
      <c r="C531" s="834">
        <v>220205</v>
      </c>
      <c r="D531" s="834" t="s">
        <v>592</v>
      </c>
      <c r="E531" s="814" t="s">
        <v>543</v>
      </c>
      <c r="G531" s="813" t="s">
        <v>682</v>
      </c>
      <c r="H531" s="815" t="s">
        <v>543</v>
      </c>
      <c r="I531" s="813" t="s">
        <v>682</v>
      </c>
      <c r="J531" s="834" t="str">
        <f t="shared" si="19"/>
        <v>Ok</v>
      </c>
      <c r="L531" s="816" t="s">
        <v>1069</v>
      </c>
      <c r="M531" s="813" t="s">
        <v>1147</v>
      </c>
      <c r="O531" s="813">
        <f>+'Form 2E'!A54</f>
        <v>0</v>
      </c>
      <c r="P531" s="950" t="e">
        <f>VLOOKUP($O531,ICP!$A:$B,2,FALSE)</f>
        <v>#N/A</v>
      </c>
      <c r="R531" s="814" t="s">
        <v>348</v>
      </c>
      <c r="S531" s="949">
        <f t="shared" si="18"/>
        <v>0</v>
      </c>
      <c r="T531" s="909">
        <f>+'Form 2E'!F54</f>
        <v>0</v>
      </c>
    </row>
    <row r="532" spans="1:20">
      <c r="A532" s="813" t="s">
        <v>869</v>
      </c>
      <c r="B532" s="813" t="s">
        <v>302</v>
      </c>
      <c r="C532" s="834">
        <v>220205</v>
      </c>
      <c r="D532" s="834" t="s">
        <v>592</v>
      </c>
      <c r="E532" s="814" t="s">
        <v>543</v>
      </c>
      <c r="G532" s="813" t="s">
        <v>682</v>
      </c>
      <c r="H532" s="815" t="s">
        <v>543</v>
      </c>
      <c r="I532" s="813" t="s">
        <v>682</v>
      </c>
      <c r="J532" s="834" t="str">
        <f t="shared" si="19"/>
        <v>Ok</v>
      </c>
      <c r="L532" s="816" t="s">
        <v>1069</v>
      </c>
      <c r="M532" s="813" t="s">
        <v>1147</v>
      </c>
      <c r="O532" s="813">
        <f>+'Form 2E'!A55</f>
        <v>0</v>
      </c>
      <c r="P532" s="950" t="e">
        <f>VLOOKUP($O532,ICP!$A:$B,2,FALSE)</f>
        <v>#N/A</v>
      </c>
      <c r="R532" s="814" t="s">
        <v>348</v>
      </c>
      <c r="S532" s="949">
        <f t="shared" si="18"/>
        <v>0</v>
      </c>
      <c r="T532" s="909">
        <f>+'Form 2E'!F55</f>
        <v>0</v>
      </c>
    </row>
    <row r="533" spans="1:20">
      <c r="A533" s="813" t="s">
        <v>869</v>
      </c>
      <c r="B533" s="813" t="s">
        <v>302</v>
      </c>
      <c r="C533" s="834">
        <v>220205</v>
      </c>
      <c r="D533" s="834" t="s">
        <v>592</v>
      </c>
      <c r="E533" s="814" t="s">
        <v>543</v>
      </c>
      <c r="G533" s="813" t="s">
        <v>682</v>
      </c>
      <c r="H533" s="815" t="s">
        <v>543</v>
      </c>
      <c r="I533" s="813" t="s">
        <v>682</v>
      </c>
      <c r="J533" s="834" t="str">
        <f t="shared" si="19"/>
        <v>Ok</v>
      </c>
      <c r="L533" s="816" t="s">
        <v>1069</v>
      </c>
      <c r="M533" s="813" t="s">
        <v>1147</v>
      </c>
      <c r="O533" s="813">
        <f>+'Form 2E'!A56</f>
        <v>0</v>
      </c>
      <c r="P533" s="950" t="e">
        <f>VLOOKUP($O533,ICP!$A:$B,2,FALSE)</f>
        <v>#N/A</v>
      </c>
      <c r="R533" s="814" t="s">
        <v>348</v>
      </c>
      <c r="S533" s="949">
        <f t="shared" si="18"/>
        <v>0</v>
      </c>
      <c r="T533" s="909">
        <f>+'Form 2E'!F56</f>
        <v>0</v>
      </c>
    </row>
    <row r="534" spans="1:20">
      <c r="A534" s="813" t="s">
        <v>869</v>
      </c>
      <c r="B534" s="813" t="s">
        <v>302</v>
      </c>
      <c r="C534" s="834">
        <v>220205</v>
      </c>
      <c r="D534" s="834" t="s">
        <v>592</v>
      </c>
      <c r="E534" s="814" t="s">
        <v>543</v>
      </c>
      <c r="G534" s="813" t="s">
        <v>682</v>
      </c>
      <c r="H534" s="815" t="s">
        <v>543</v>
      </c>
      <c r="I534" s="813" t="s">
        <v>682</v>
      </c>
      <c r="J534" s="834" t="str">
        <f t="shared" si="19"/>
        <v>Ok</v>
      </c>
      <c r="L534" s="816" t="s">
        <v>1069</v>
      </c>
      <c r="M534" s="813" t="s">
        <v>1147</v>
      </c>
      <c r="O534" s="813">
        <f>+'Form 2E'!A57</f>
        <v>0</v>
      </c>
      <c r="P534" s="950" t="e">
        <f>VLOOKUP($O534,ICP!$A:$B,2,FALSE)</f>
        <v>#N/A</v>
      </c>
      <c r="R534" s="814" t="s">
        <v>348</v>
      </c>
      <c r="S534" s="949">
        <f t="shared" si="18"/>
        <v>0</v>
      </c>
      <c r="T534" s="909">
        <f>+'Form 2E'!F57</f>
        <v>0</v>
      </c>
    </row>
    <row r="535" spans="1:20">
      <c r="A535" s="813" t="s">
        <v>869</v>
      </c>
      <c r="B535" s="813" t="s">
        <v>302</v>
      </c>
      <c r="C535" s="834">
        <v>220205</v>
      </c>
      <c r="D535" s="834" t="s">
        <v>592</v>
      </c>
      <c r="E535" s="814" t="s">
        <v>543</v>
      </c>
      <c r="G535" s="813" t="s">
        <v>682</v>
      </c>
      <c r="H535" s="815" t="s">
        <v>543</v>
      </c>
      <c r="I535" s="813" t="s">
        <v>682</v>
      </c>
      <c r="J535" s="834" t="str">
        <f t="shared" si="19"/>
        <v>Ok</v>
      </c>
      <c r="L535" s="816" t="s">
        <v>1069</v>
      </c>
      <c r="M535" s="813" t="s">
        <v>1147</v>
      </c>
      <c r="O535" s="813">
        <f>+'Form 2E'!A58</f>
        <v>0</v>
      </c>
      <c r="P535" s="950" t="e">
        <f>VLOOKUP($O535,ICP!$A:$B,2,FALSE)</f>
        <v>#N/A</v>
      </c>
      <c r="R535" s="814" t="s">
        <v>348</v>
      </c>
      <c r="S535" s="949">
        <f t="shared" si="18"/>
        <v>0</v>
      </c>
      <c r="T535" s="909">
        <f>+'Form 2E'!F58</f>
        <v>0</v>
      </c>
    </row>
    <row r="536" spans="1:20">
      <c r="A536" s="813" t="s">
        <v>869</v>
      </c>
      <c r="B536" s="813" t="s">
        <v>302</v>
      </c>
      <c r="C536" s="834">
        <v>220205</v>
      </c>
      <c r="D536" s="834" t="s">
        <v>592</v>
      </c>
      <c r="E536" s="814" t="s">
        <v>543</v>
      </c>
      <c r="G536" s="813" t="s">
        <v>682</v>
      </c>
      <c r="H536" s="815" t="s">
        <v>543</v>
      </c>
      <c r="I536" s="813" t="s">
        <v>682</v>
      </c>
      <c r="J536" s="834" t="str">
        <f t="shared" si="19"/>
        <v>Ok</v>
      </c>
      <c r="L536" s="816" t="s">
        <v>1069</v>
      </c>
      <c r="M536" s="813" t="s">
        <v>1147</v>
      </c>
      <c r="O536" s="813">
        <f>+'Form 2E'!A59</f>
        <v>0</v>
      </c>
      <c r="P536" s="950" t="e">
        <f>VLOOKUP($O536,ICP!$A:$B,2,FALSE)</f>
        <v>#N/A</v>
      </c>
      <c r="R536" s="814" t="s">
        <v>348</v>
      </c>
      <c r="S536" s="949">
        <f t="shared" si="18"/>
        <v>0</v>
      </c>
      <c r="T536" s="909">
        <f>+'Form 2E'!F59</f>
        <v>0</v>
      </c>
    </row>
    <row r="537" spans="1:20">
      <c r="A537" s="813" t="s">
        <v>869</v>
      </c>
      <c r="B537" s="813" t="s">
        <v>302</v>
      </c>
      <c r="C537" s="834">
        <v>220205</v>
      </c>
      <c r="D537" s="834" t="s">
        <v>592</v>
      </c>
      <c r="E537" s="814" t="s">
        <v>543</v>
      </c>
      <c r="G537" s="813" t="s">
        <v>682</v>
      </c>
      <c r="H537" s="815" t="s">
        <v>543</v>
      </c>
      <c r="I537" s="813" t="s">
        <v>682</v>
      </c>
      <c r="J537" s="834" t="str">
        <f t="shared" si="19"/>
        <v>Ok</v>
      </c>
      <c r="L537" s="816" t="s">
        <v>1069</v>
      </c>
      <c r="M537" s="813" t="s">
        <v>1147</v>
      </c>
      <c r="O537" s="813">
        <f>+'Form 2E'!A60</f>
        <v>0</v>
      </c>
      <c r="P537" s="950" t="e">
        <f>VLOOKUP($O537,ICP!$A:$B,2,FALSE)</f>
        <v>#N/A</v>
      </c>
      <c r="R537" s="814" t="s">
        <v>348</v>
      </c>
      <c r="S537" s="949">
        <f t="shared" si="18"/>
        <v>0</v>
      </c>
      <c r="T537" s="909">
        <f>+'Form 2E'!F60</f>
        <v>0</v>
      </c>
    </row>
    <row r="538" spans="1:20">
      <c r="A538" s="813" t="s">
        <v>869</v>
      </c>
      <c r="B538" s="813" t="s">
        <v>302</v>
      </c>
      <c r="C538" s="834">
        <v>220205</v>
      </c>
      <c r="D538" s="834" t="s">
        <v>592</v>
      </c>
      <c r="E538" s="814" t="s">
        <v>543</v>
      </c>
      <c r="G538" s="813" t="s">
        <v>682</v>
      </c>
      <c r="H538" s="815" t="s">
        <v>543</v>
      </c>
      <c r="I538" s="813" t="s">
        <v>682</v>
      </c>
      <c r="J538" s="834" t="str">
        <f t="shared" si="19"/>
        <v>Ok</v>
      </c>
      <c r="L538" s="816" t="s">
        <v>1069</v>
      </c>
      <c r="M538" s="813" t="s">
        <v>1147</v>
      </c>
      <c r="O538" s="813">
        <f>+'Form 2E'!A61</f>
        <v>0</v>
      </c>
      <c r="P538" s="950" t="e">
        <f>VLOOKUP($O538,ICP!$A:$B,2,FALSE)</f>
        <v>#N/A</v>
      </c>
      <c r="R538" s="814" t="s">
        <v>348</v>
      </c>
      <c r="S538" s="949">
        <f t="shared" si="18"/>
        <v>0</v>
      </c>
      <c r="T538" s="909">
        <f>+'Form 2E'!F61</f>
        <v>0</v>
      </c>
    </row>
    <row r="539" spans="1:20">
      <c r="A539" s="813" t="s">
        <v>869</v>
      </c>
      <c r="B539" s="813" t="s">
        <v>302</v>
      </c>
      <c r="C539" s="834">
        <v>220205</v>
      </c>
      <c r="D539" s="834" t="s">
        <v>592</v>
      </c>
      <c r="E539" s="814" t="s">
        <v>543</v>
      </c>
      <c r="G539" s="813" t="s">
        <v>682</v>
      </c>
      <c r="H539" s="815" t="s">
        <v>543</v>
      </c>
      <c r="I539" s="813" t="s">
        <v>682</v>
      </c>
      <c r="J539" s="834" t="str">
        <f t="shared" si="19"/>
        <v>Ok</v>
      </c>
      <c r="L539" s="816" t="s">
        <v>1069</v>
      </c>
      <c r="M539" s="813" t="s">
        <v>1147</v>
      </c>
      <c r="O539" s="813">
        <f>+'Form 2E'!A62</f>
        <v>0</v>
      </c>
      <c r="P539" s="950" t="e">
        <f>VLOOKUP($O539,ICP!$A:$B,2,FALSE)</f>
        <v>#N/A</v>
      </c>
      <c r="R539" s="814" t="s">
        <v>348</v>
      </c>
      <c r="S539" s="949">
        <f t="shared" si="18"/>
        <v>0</v>
      </c>
      <c r="T539" s="909">
        <f>+'Form 2E'!F62</f>
        <v>0</v>
      </c>
    </row>
    <row r="540" spans="1:20">
      <c r="A540" s="813" t="s">
        <v>869</v>
      </c>
      <c r="B540" s="813" t="s">
        <v>302</v>
      </c>
      <c r="C540" s="834">
        <v>220205</v>
      </c>
      <c r="D540" s="834" t="s">
        <v>592</v>
      </c>
      <c r="E540" s="814" t="s">
        <v>543</v>
      </c>
      <c r="G540" s="813" t="s">
        <v>682</v>
      </c>
      <c r="H540" s="815" t="s">
        <v>543</v>
      </c>
      <c r="I540" s="813" t="s">
        <v>682</v>
      </c>
      <c r="J540" s="834" t="str">
        <f t="shared" si="19"/>
        <v>Ok</v>
      </c>
      <c r="L540" s="816" t="s">
        <v>1069</v>
      </c>
      <c r="M540" s="813" t="s">
        <v>1147</v>
      </c>
      <c r="O540" s="813">
        <f>+'Form 2E'!A63</f>
        <v>0</v>
      </c>
      <c r="P540" s="950" t="e">
        <f>VLOOKUP($O540,ICP!$A:$B,2,FALSE)</f>
        <v>#N/A</v>
      </c>
      <c r="R540" s="814" t="s">
        <v>348</v>
      </c>
      <c r="S540" s="949">
        <f t="shared" si="18"/>
        <v>0</v>
      </c>
      <c r="T540" s="909">
        <f>+'Form 2E'!F63</f>
        <v>0</v>
      </c>
    </row>
    <row r="541" spans="1:20">
      <c r="A541" s="813" t="s">
        <v>869</v>
      </c>
      <c r="B541" s="813" t="s">
        <v>302</v>
      </c>
      <c r="C541" s="834">
        <v>220205</v>
      </c>
      <c r="D541" s="834" t="s">
        <v>592</v>
      </c>
      <c r="E541" s="814" t="s">
        <v>543</v>
      </c>
      <c r="G541" s="813" t="s">
        <v>682</v>
      </c>
      <c r="H541" s="815" t="s">
        <v>543</v>
      </c>
      <c r="I541" s="813" t="s">
        <v>682</v>
      </c>
      <c r="J541" s="834" t="str">
        <f t="shared" si="19"/>
        <v>Ok</v>
      </c>
      <c r="L541" s="816" t="s">
        <v>1069</v>
      </c>
      <c r="M541" s="813" t="s">
        <v>1147</v>
      </c>
      <c r="O541" s="813">
        <f>+'Form 2E'!A64</f>
        <v>0</v>
      </c>
      <c r="P541" s="950" t="e">
        <f>VLOOKUP($O541,ICP!$A:$B,2,FALSE)</f>
        <v>#N/A</v>
      </c>
      <c r="R541" s="814" t="s">
        <v>348</v>
      </c>
      <c r="S541" s="949">
        <f t="shared" si="18"/>
        <v>0</v>
      </c>
      <c r="T541" s="909">
        <f>+'Form 2E'!F64</f>
        <v>0</v>
      </c>
    </row>
    <row r="542" spans="1:20">
      <c r="A542" s="813" t="s">
        <v>869</v>
      </c>
      <c r="B542" s="813" t="s">
        <v>302</v>
      </c>
      <c r="C542" s="834">
        <v>220205</v>
      </c>
      <c r="D542" s="834" t="s">
        <v>592</v>
      </c>
      <c r="E542" s="814" t="s">
        <v>543</v>
      </c>
      <c r="G542" s="813" t="s">
        <v>682</v>
      </c>
      <c r="H542" s="815" t="s">
        <v>543</v>
      </c>
      <c r="I542" s="813" t="s">
        <v>682</v>
      </c>
      <c r="J542" s="834" t="str">
        <f t="shared" si="19"/>
        <v>Ok</v>
      </c>
      <c r="L542" s="816" t="s">
        <v>1069</v>
      </c>
      <c r="M542" s="813" t="s">
        <v>1147</v>
      </c>
      <c r="O542" s="813">
        <f>+'Form 2E'!A65</f>
        <v>0</v>
      </c>
      <c r="P542" s="950" t="e">
        <f>VLOOKUP($O542,ICP!$A:$B,2,FALSE)</f>
        <v>#N/A</v>
      </c>
      <c r="R542" s="814" t="s">
        <v>348</v>
      </c>
      <c r="S542" s="949">
        <f t="shared" si="18"/>
        <v>0</v>
      </c>
      <c r="T542" s="909">
        <f>+'Form 2E'!F65</f>
        <v>0</v>
      </c>
    </row>
    <row r="543" spans="1:20">
      <c r="A543" s="813" t="s">
        <v>869</v>
      </c>
      <c r="B543" s="813" t="s">
        <v>302</v>
      </c>
      <c r="C543" s="834">
        <v>220205</v>
      </c>
      <c r="D543" s="834" t="s">
        <v>592</v>
      </c>
      <c r="E543" s="814" t="s">
        <v>543</v>
      </c>
      <c r="G543" s="813" t="s">
        <v>682</v>
      </c>
      <c r="H543" s="815" t="s">
        <v>543</v>
      </c>
      <c r="I543" s="813" t="s">
        <v>682</v>
      </c>
      <c r="J543" s="834" t="str">
        <f t="shared" si="19"/>
        <v>Ok</v>
      </c>
      <c r="L543" s="816" t="s">
        <v>1069</v>
      </c>
      <c r="M543" s="813" t="s">
        <v>1147</v>
      </c>
      <c r="O543" s="813">
        <f>+'Form 2E'!A66</f>
        <v>0</v>
      </c>
      <c r="P543" s="950" t="e">
        <f>VLOOKUP($O543,ICP!$A:$B,2,FALSE)</f>
        <v>#N/A</v>
      </c>
      <c r="R543" s="814" t="s">
        <v>348</v>
      </c>
      <c r="S543" s="949">
        <f t="shared" si="18"/>
        <v>0</v>
      </c>
      <c r="T543" s="909">
        <f>+'Form 2E'!F66</f>
        <v>0</v>
      </c>
    </row>
    <row r="544" spans="1:20">
      <c r="A544" s="813" t="s">
        <v>869</v>
      </c>
      <c r="B544" s="813" t="s">
        <v>302</v>
      </c>
      <c r="C544" s="834">
        <v>220205</v>
      </c>
      <c r="D544" s="834" t="s">
        <v>592</v>
      </c>
      <c r="E544" s="814" t="s">
        <v>543</v>
      </c>
      <c r="G544" s="813" t="s">
        <v>682</v>
      </c>
      <c r="H544" s="815" t="s">
        <v>543</v>
      </c>
      <c r="I544" s="813" t="s">
        <v>682</v>
      </c>
      <c r="J544" s="834" t="str">
        <f t="shared" si="19"/>
        <v>Ok</v>
      </c>
      <c r="L544" s="816" t="s">
        <v>1069</v>
      </c>
      <c r="M544" s="813" t="s">
        <v>1147</v>
      </c>
      <c r="O544" s="813">
        <f>+'Form 2E'!A67</f>
        <v>0</v>
      </c>
      <c r="P544" s="950" t="e">
        <f>VLOOKUP($O544,ICP!$A:$B,2,FALSE)</f>
        <v>#N/A</v>
      </c>
      <c r="R544" s="814" t="s">
        <v>348</v>
      </c>
      <c r="S544" s="949">
        <f t="shared" si="18"/>
        <v>0</v>
      </c>
      <c r="T544" s="909">
        <f>+'Form 2E'!F67</f>
        <v>0</v>
      </c>
    </row>
    <row r="545" spans="1:22">
      <c r="A545" s="813" t="s">
        <v>869</v>
      </c>
      <c r="B545" s="813" t="s">
        <v>302</v>
      </c>
      <c r="C545" s="834">
        <v>220205</v>
      </c>
      <c r="D545" s="834" t="s">
        <v>592</v>
      </c>
      <c r="E545" s="814" t="s">
        <v>543</v>
      </c>
      <c r="G545" s="813" t="s">
        <v>682</v>
      </c>
      <c r="H545" s="815" t="s">
        <v>543</v>
      </c>
      <c r="I545" s="813" t="s">
        <v>682</v>
      </c>
      <c r="J545" s="834" t="str">
        <f t="shared" si="19"/>
        <v>Ok</v>
      </c>
      <c r="L545" s="816" t="s">
        <v>1069</v>
      </c>
      <c r="M545" s="813" t="s">
        <v>1147</v>
      </c>
      <c r="O545" s="813">
        <f>+'Form 2E'!A68</f>
        <v>0</v>
      </c>
      <c r="P545" s="950" t="e">
        <f>VLOOKUP($O545,ICP!$A:$B,2,FALSE)</f>
        <v>#N/A</v>
      </c>
      <c r="R545" s="814" t="s">
        <v>348</v>
      </c>
      <c r="S545" s="949">
        <f t="shared" si="18"/>
        <v>0</v>
      </c>
      <c r="T545" s="909">
        <f>+'Form 2E'!F68</f>
        <v>0</v>
      </c>
    </row>
    <row r="546" spans="1:22">
      <c r="A546" s="813" t="s">
        <v>869</v>
      </c>
      <c r="B546" s="813" t="s">
        <v>302</v>
      </c>
      <c r="C546" s="834">
        <v>220205</v>
      </c>
      <c r="D546" s="834" t="s">
        <v>592</v>
      </c>
      <c r="E546" s="814" t="s">
        <v>543</v>
      </c>
      <c r="G546" s="813" t="s">
        <v>682</v>
      </c>
      <c r="H546" s="815" t="s">
        <v>543</v>
      </c>
      <c r="I546" s="813" t="s">
        <v>682</v>
      </c>
      <c r="J546" s="834" t="str">
        <f t="shared" si="19"/>
        <v>Ok</v>
      </c>
      <c r="L546" s="816" t="s">
        <v>1069</v>
      </c>
      <c r="M546" s="813" t="s">
        <v>1147</v>
      </c>
      <c r="O546" s="813">
        <f>+'Form 2E'!A69</f>
        <v>0</v>
      </c>
      <c r="P546" s="950" t="e">
        <f>VLOOKUP($O546,ICP!$A:$B,2,FALSE)</f>
        <v>#N/A</v>
      </c>
      <c r="R546" s="814" t="s">
        <v>348</v>
      </c>
      <c r="S546" s="949">
        <f t="shared" si="18"/>
        <v>0</v>
      </c>
      <c r="T546" s="909">
        <f>+'Form 2E'!F69</f>
        <v>0</v>
      </c>
    </row>
    <row r="547" spans="1:22">
      <c r="A547" s="813" t="s">
        <v>869</v>
      </c>
      <c r="B547" s="813" t="s">
        <v>302</v>
      </c>
      <c r="C547" s="834">
        <v>220205</v>
      </c>
      <c r="D547" s="834" t="s">
        <v>592</v>
      </c>
      <c r="E547" s="814" t="s">
        <v>543</v>
      </c>
      <c r="G547" s="813" t="s">
        <v>682</v>
      </c>
      <c r="H547" s="815" t="s">
        <v>543</v>
      </c>
      <c r="I547" s="813" t="s">
        <v>682</v>
      </c>
      <c r="J547" s="834" t="str">
        <f t="shared" si="19"/>
        <v>Ok</v>
      </c>
      <c r="L547" s="816" t="s">
        <v>1069</v>
      </c>
      <c r="M547" s="813" t="s">
        <v>1147</v>
      </c>
      <c r="O547" s="813">
        <f>+'Form 2E'!A70</f>
        <v>0</v>
      </c>
      <c r="P547" s="950" t="e">
        <f>VLOOKUP($O547,ICP!$A:$B,2,FALSE)</f>
        <v>#N/A</v>
      </c>
      <c r="R547" s="814" t="s">
        <v>348</v>
      </c>
      <c r="S547" s="949">
        <f t="shared" si="18"/>
        <v>0</v>
      </c>
      <c r="T547" s="909">
        <f>+'Form 2E'!F70</f>
        <v>0</v>
      </c>
    </row>
    <row r="548" spans="1:22">
      <c r="A548" s="813" t="s">
        <v>869</v>
      </c>
      <c r="B548" s="813" t="s">
        <v>302</v>
      </c>
      <c r="C548" s="834">
        <v>220205</v>
      </c>
      <c r="D548" s="834" t="s">
        <v>592</v>
      </c>
      <c r="E548" s="814" t="s">
        <v>543</v>
      </c>
      <c r="G548" s="813" t="s">
        <v>682</v>
      </c>
      <c r="H548" s="815" t="s">
        <v>543</v>
      </c>
      <c r="I548" s="813" t="s">
        <v>682</v>
      </c>
      <c r="J548" s="834" t="str">
        <f t="shared" si="19"/>
        <v>Ok</v>
      </c>
      <c r="L548" s="816" t="s">
        <v>1069</v>
      </c>
      <c r="M548" s="813" t="s">
        <v>1147</v>
      </c>
      <c r="O548" s="813">
        <f>+'Form 2E'!A71</f>
        <v>0</v>
      </c>
      <c r="P548" s="950" t="e">
        <f>VLOOKUP($O548,ICP!$A:$B,2,FALSE)</f>
        <v>#N/A</v>
      </c>
      <c r="R548" s="814" t="s">
        <v>348</v>
      </c>
      <c r="S548" s="949">
        <f t="shared" si="18"/>
        <v>0</v>
      </c>
      <c r="T548" s="909">
        <f>+'Form 2E'!F71</f>
        <v>0</v>
      </c>
    </row>
    <row r="549" spans="1:22">
      <c r="A549" s="834" t="s">
        <v>365</v>
      </c>
      <c r="B549" s="834">
        <v>220727</v>
      </c>
      <c r="C549" s="834">
        <v>220505</v>
      </c>
      <c r="D549" s="834" t="s">
        <v>593</v>
      </c>
      <c r="E549" s="837">
        <v>200310</v>
      </c>
      <c r="F549" s="837"/>
      <c r="G549" s="834" t="s">
        <v>683</v>
      </c>
      <c r="H549" s="845">
        <v>202990</v>
      </c>
      <c r="I549" s="836" t="s">
        <v>594</v>
      </c>
      <c r="J549" s="834" t="str">
        <f t="shared" si="19"/>
        <v>No Match</v>
      </c>
      <c r="K549" s="834">
        <v>2</v>
      </c>
      <c r="L549" s="917">
        <v>200310</v>
      </c>
      <c r="M549" s="834" t="s">
        <v>683</v>
      </c>
      <c r="O549" s="855"/>
      <c r="P549" s="932"/>
      <c r="Q549" s="920"/>
      <c r="R549" s="837" t="s">
        <v>344</v>
      </c>
      <c r="S549" s="949">
        <f t="shared" si="18"/>
        <v>0</v>
      </c>
      <c r="T549" s="909">
        <f>+'Form 2E'!C18</f>
        <v>0</v>
      </c>
      <c r="U549" s="839"/>
    </row>
    <row r="550" spans="1:22">
      <c r="A550" s="834" t="s">
        <v>366</v>
      </c>
      <c r="B550" s="834">
        <v>220727</v>
      </c>
      <c r="C550" s="834">
        <v>220505</v>
      </c>
      <c r="D550" s="834" t="s">
        <v>593</v>
      </c>
      <c r="E550" s="837">
        <v>200310</v>
      </c>
      <c r="F550" s="837"/>
      <c r="G550" s="834" t="s">
        <v>683</v>
      </c>
      <c r="H550" s="845">
        <v>202996</v>
      </c>
      <c r="I550" s="836" t="s">
        <v>595</v>
      </c>
      <c r="J550" s="834" t="str">
        <f t="shared" si="19"/>
        <v>No Match</v>
      </c>
      <c r="K550" s="834">
        <v>3</v>
      </c>
      <c r="L550" s="917">
        <v>200310</v>
      </c>
      <c r="M550" s="834" t="s">
        <v>683</v>
      </c>
      <c r="O550" s="855"/>
      <c r="P550" s="932"/>
      <c r="Q550" s="920"/>
      <c r="R550" s="837" t="s">
        <v>344</v>
      </c>
      <c r="S550" s="949">
        <f t="shared" si="18"/>
        <v>0</v>
      </c>
      <c r="T550" s="909">
        <f>+'Form 2E'!C19</f>
        <v>0</v>
      </c>
      <c r="U550" s="839"/>
    </row>
    <row r="551" spans="1:22">
      <c r="A551" s="834" t="s">
        <v>367</v>
      </c>
      <c r="B551" s="834">
        <v>240520</v>
      </c>
      <c r="C551" s="834">
        <v>220505</v>
      </c>
      <c r="D551" s="834" t="s">
        <v>593</v>
      </c>
      <c r="E551" s="837">
        <v>200310</v>
      </c>
      <c r="F551" s="837"/>
      <c r="G551" s="834" t="s">
        <v>683</v>
      </c>
      <c r="H551" s="845">
        <v>203999</v>
      </c>
      <c r="I551" s="836" t="s">
        <v>684</v>
      </c>
      <c r="J551" s="834" t="str">
        <f t="shared" si="19"/>
        <v>No Match</v>
      </c>
      <c r="K551" s="834">
        <v>4</v>
      </c>
      <c r="L551" s="917">
        <v>200310</v>
      </c>
      <c r="M551" s="834" t="s">
        <v>683</v>
      </c>
      <c r="O551" s="855"/>
      <c r="P551" s="932"/>
      <c r="Q551" s="920"/>
      <c r="R551" s="837" t="s">
        <v>344</v>
      </c>
      <c r="S551" s="949">
        <f t="shared" si="18"/>
        <v>0</v>
      </c>
      <c r="T551" s="909">
        <f>+'Form 2E'!C20</f>
        <v>0</v>
      </c>
      <c r="U551" s="839"/>
    </row>
    <row r="552" spans="1:22">
      <c r="A552" s="834" t="s">
        <v>142</v>
      </c>
      <c r="B552" s="834">
        <v>221113</v>
      </c>
      <c r="C552" s="852">
        <v>221105</v>
      </c>
      <c r="D552" s="852" t="s">
        <v>597</v>
      </c>
      <c r="E552" s="853">
        <v>200999</v>
      </c>
      <c r="F552" s="853"/>
      <c r="G552" s="852" t="s">
        <v>629</v>
      </c>
      <c r="H552" s="860">
        <v>200999</v>
      </c>
      <c r="I552" s="835" t="s">
        <v>629</v>
      </c>
      <c r="J552" s="834" t="str">
        <f t="shared" si="19"/>
        <v>Ok</v>
      </c>
      <c r="K552" s="834"/>
      <c r="L552" s="918">
        <v>200999</v>
      </c>
      <c r="M552" s="835" t="s">
        <v>629</v>
      </c>
      <c r="O552" s="855"/>
      <c r="P552" s="932"/>
      <c r="Q552" s="920"/>
      <c r="R552" s="837" t="s">
        <v>344</v>
      </c>
      <c r="S552" s="949">
        <f t="shared" si="18"/>
        <v>0</v>
      </c>
      <c r="T552" s="909">
        <f>+'Form 2E'!C21</f>
        <v>0</v>
      </c>
      <c r="U552" s="861"/>
    </row>
    <row r="553" spans="1:22" s="983" customFormat="1">
      <c r="A553" s="976" t="s">
        <v>873</v>
      </c>
      <c r="B553" s="976">
        <v>220810</v>
      </c>
      <c r="C553" s="976">
        <v>220805</v>
      </c>
      <c r="D553" s="976" t="s">
        <v>596</v>
      </c>
      <c r="E553" s="977">
        <v>204099</v>
      </c>
      <c r="F553" s="977"/>
      <c r="G553" s="976" t="s">
        <v>685</v>
      </c>
      <c r="H553" s="978" t="s">
        <v>544</v>
      </c>
      <c r="I553" s="979" t="s">
        <v>686</v>
      </c>
      <c r="J553" s="976" t="str">
        <f t="shared" si="19"/>
        <v>No Match</v>
      </c>
      <c r="K553" s="976" t="s">
        <v>807</v>
      </c>
      <c r="L553" s="976" t="s">
        <v>1087</v>
      </c>
      <c r="M553" s="976" t="s">
        <v>806</v>
      </c>
      <c r="N553" s="977" t="s">
        <v>1091</v>
      </c>
      <c r="O553" s="976"/>
      <c r="P553" s="980"/>
      <c r="Q553" s="977"/>
      <c r="R553" s="977" t="s">
        <v>344</v>
      </c>
      <c r="S553" s="981">
        <f t="shared" si="18"/>
        <v>0</v>
      </c>
      <c r="T553" s="982">
        <f>+'Form 2E'!C25</f>
        <v>0</v>
      </c>
      <c r="U553" s="985"/>
      <c r="V553" s="984"/>
    </row>
    <row r="554" spans="1:22" s="983" customFormat="1">
      <c r="A554" s="976" t="s">
        <v>345</v>
      </c>
      <c r="B554" s="976">
        <v>220820</v>
      </c>
      <c r="C554" s="976">
        <v>220805</v>
      </c>
      <c r="D554" s="976" t="s">
        <v>596</v>
      </c>
      <c r="E554" s="977">
        <v>204099</v>
      </c>
      <c r="F554" s="977"/>
      <c r="G554" s="976" t="s">
        <v>685</v>
      </c>
      <c r="H554" s="978" t="s">
        <v>544</v>
      </c>
      <c r="I554" s="979" t="s">
        <v>686</v>
      </c>
      <c r="J554" s="976" t="str">
        <f t="shared" si="19"/>
        <v>No Match</v>
      </c>
      <c r="K554" s="976" t="s">
        <v>807</v>
      </c>
      <c r="L554" s="976" t="s">
        <v>1087</v>
      </c>
      <c r="M554" s="976" t="s">
        <v>806</v>
      </c>
      <c r="N554" s="977" t="s">
        <v>1091</v>
      </c>
      <c r="O554" s="976"/>
      <c r="P554" s="980"/>
      <c r="Q554" s="977"/>
      <c r="R554" s="977" t="s">
        <v>344</v>
      </c>
      <c r="S554" s="981">
        <f t="shared" si="18"/>
        <v>0</v>
      </c>
      <c r="T554" s="982">
        <f>+'Form 2E'!C23</f>
        <v>0</v>
      </c>
      <c r="V554" s="984"/>
    </row>
    <row r="555" spans="1:22">
      <c r="A555" s="834" t="s">
        <v>1153</v>
      </c>
      <c r="B555" s="834" t="s">
        <v>303</v>
      </c>
      <c r="C555" s="834">
        <v>220805</v>
      </c>
      <c r="D555" s="834" t="s">
        <v>596</v>
      </c>
      <c r="E555" s="837" t="s">
        <v>634</v>
      </c>
      <c r="F555" s="837"/>
      <c r="G555" s="834" t="s">
        <v>685</v>
      </c>
      <c r="H555" s="845" t="s">
        <v>544</v>
      </c>
      <c r="I555" s="836" t="s">
        <v>686</v>
      </c>
      <c r="J555" s="834" t="str">
        <f t="shared" si="19"/>
        <v>No Match</v>
      </c>
      <c r="K555" s="834" t="s">
        <v>807</v>
      </c>
      <c r="L555" s="816" t="s">
        <v>1088</v>
      </c>
      <c r="M555" s="834" t="s">
        <v>1148</v>
      </c>
      <c r="N555" s="814" t="s">
        <v>541</v>
      </c>
      <c r="O555" s="834">
        <f>+'Form 2F'!$A$11</f>
        <v>0</v>
      </c>
      <c r="P555" s="950" t="e">
        <f>VLOOKUP($O555,ICP!$A:$B,2,FALSE)</f>
        <v>#N/A</v>
      </c>
      <c r="R555" s="837" t="s">
        <v>354</v>
      </c>
      <c r="S555" s="949">
        <f t="shared" si="18"/>
        <v>0</v>
      </c>
      <c r="T555" s="925">
        <f>+'Form 2F'!$B11</f>
        <v>0</v>
      </c>
    </row>
    <row r="556" spans="1:22">
      <c r="A556" s="834" t="s">
        <v>1202</v>
      </c>
      <c r="B556" s="834"/>
      <c r="C556" s="834"/>
      <c r="D556" s="834"/>
      <c r="E556" s="837"/>
      <c r="F556" s="837"/>
      <c r="G556" s="834"/>
      <c r="H556" s="845"/>
      <c r="I556" s="836"/>
      <c r="J556" s="834"/>
      <c r="K556" s="834"/>
      <c r="L556" s="816" t="s">
        <v>1088</v>
      </c>
      <c r="M556" s="834" t="s">
        <v>1148</v>
      </c>
      <c r="N556" s="814" t="s">
        <v>1166</v>
      </c>
      <c r="O556" s="834">
        <f>+O555</f>
        <v>0</v>
      </c>
      <c r="P556" s="950" t="e">
        <f>VLOOKUP($O556,ICP!$A:$B,2,FALSE)</f>
        <v>#N/A</v>
      </c>
      <c r="R556" s="837" t="s">
        <v>354</v>
      </c>
      <c r="S556" s="949">
        <f t="shared" si="18"/>
        <v>0</v>
      </c>
      <c r="T556" s="925">
        <f>+'Form 2F'!$C11</f>
        <v>0</v>
      </c>
    </row>
    <row r="557" spans="1:22">
      <c r="A557" s="834" t="s">
        <v>1165</v>
      </c>
      <c r="B557" s="834"/>
      <c r="C557" s="834"/>
      <c r="D557" s="834"/>
      <c r="E557" s="837"/>
      <c r="F557" s="837"/>
      <c r="G557" s="834"/>
      <c r="H557" s="845"/>
      <c r="I557" s="836"/>
      <c r="J557" s="834"/>
      <c r="K557" s="834"/>
      <c r="L557" s="816" t="s">
        <v>1088</v>
      </c>
      <c r="M557" s="834" t="s">
        <v>1148</v>
      </c>
      <c r="N557" s="814" t="s">
        <v>1090</v>
      </c>
      <c r="O557" s="834">
        <f>+O555</f>
        <v>0</v>
      </c>
      <c r="P557" s="950" t="e">
        <f>VLOOKUP($O557,ICP!$A:$B,2,FALSE)</f>
        <v>#N/A</v>
      </c>
      <c r="R557" s="837" t="s">
        <v>354</v>
      </c>
      <c r="S557" s="949">
        <f t="shared" si="18"/>
        <v>0</v>
      </c>
      <c r="T557" s="925">
        <f>+'Form 2F'!$D11</f>
        <v>0</v>
      </c>
    </row>
    <row r="558" spans="1:22">
      <c r="A558" s="834" t="s">
        <v>1154</v>
      </c>
      <c r="B558" s="834"/>
      <c r="C558" s="834"/>
      <c r="D558" s="834"/>
      <c r="E558" s="837"/>
      <c r="F558" s="837"/>
      <c r="G558" s="834"/>
      <c r="H558" s="845"/>
      <c r="I558" s="836"/>
      <c r="J558" s="834"/>
      <c r="K558" s="834"/>
      <c r="L558" s="816" t="s">
        <v>1088</v>
      </c>
      <c r="M558" s="834" t="s">
        <v>1148</v>
      </c>
      <c r="N558" s="814" t="s">
        <v>1089</v>
      </c>
      <c r="O558" s="834">
        <f>+O555</f>
        <v>0</v>
      </c>
      <c r="P558" s="950" t="e">
        <f>VLOOKUP($O558,ICP!$A:$B,2,FALSE)</f>
        <v>#N/A</v>
      </c>
      <c r="R558" s="837" t="s">
        <v>354</v>
      </c>
      <c r="S558" s="949">
        <f t="shared" si="18"/>
        <v>0</v>
      </c>
      <c r="T558" s="925">
        <f>+'Form 2F'!$E11</f>
        <v>0</v>
      </c>
    </row>
    <row r="559" spans="1:22">
      <c r="A559" s="834" t="s">
        <v>1155</v>
      </c>
      <c r="B559" s="834"/>
      <c r="C559" s="834"/>
      <c r="D559" s="834"/>
      <c r="E559" s="837"/>
      <c r="F559" s="837"/>
      <c r="G559" s="834"/>
      <c r="H559" s="845"/>
      <c r="I559" s="836"/>
      <c r="J559" s="834"/>
      <c r="K559" s="834"/>
      <c r="L559" s="816" t="s">
        <v>1088</v>
      </c>
      <c r="M559" s="834" t="s">
        <v>1148</v>
      </c>
      <c r="N559" s="814" t="s">
        <v>1091</v>
      </c>
      <c r="O559" s="834">
        <f>+O555</f>
        <v>0</v>
      </c>
      <c r="P559" s="950" t="e">
        <f>VLOOKUP($O559,ICP!$A:$B,2,FALSE)</f>
        <v>#N/A</v>
      </c>
      <c r="R559" s="837" t="s">
        <v>354</v>
      </c>
      <c r="S559" s="949">
        <f t="shared" si="18"/>
        <v>0</v>
      </c>
      <c r="T559" s="925">
        <f>+'Form 2F'!$F11</f>
        <v>0</v>
      </c>
    </row>
    <row r="560" spans="1:22">
      <c r="A560" s="834" t="s">
        <v>1153</v>
      </c>
      <c r="B560" s="834" t="s">
        <v>303</v>
      </c>
      <c r="C560" s="834">
        <v>220805</v>
      </c>
      <c r="D560" s="834" t="s">
        <v>596</v>
      </c>
      <c r="E560" s="837" t="s">
        <v>634</v>
      </c>
      <c r="F560" s="837"/>
      <c r="G560" s="834" t="s">
        <v>685</v>
      </c>
      <c r="H560" s="845" t="s">
        <v>544</v>
      </c>
      <c r="I560" s="836" t="s">
        <v>686</v>
      </c>
      <c r="J560" s="834" t="str">
        <f t="shared" si="19"/>
        <v>No Match</v>
      </c>
      <c r="K560" s="834" t="s">
        <v>807</v>
      </c>
      <c r="L560" s="816" t="s">
        <v>1088</v>
      </c>
      <c r="M560" s="834" t="s">
        <v>1148</v>
      </c>
      <c r="N560" s="814" t="s">
        <v>541</v>
      </c>
      <c r="O560" s="834">
        <f>+'Form 2F'!$A$12</f>
        <v>0</v>
      </c>
      <c r="P560" s="950" t="e">
        <f>VLOOKUP($O560,ICP!$A:$B,2,FALSE)</f>
        <v>#N/A</v>
      </c>
      <c r="R560" s="837" t="s">
        <v>354</v>
      </c>
      <c r="S560" s="949">
        <f t="shared" si="18"/>
        <v>0</v>
      </c>
      <c r="T560" s="909">
        <f>+'Form 2F'!$B12</f>
        <v>0</v>
      </c>
    </row>
    <row r="561" spans="1:20">
      <c r="A561" s="834" t="s">
        <v>1202</v>
      </c>
      <c r="B561" s="834"/>
      <c r="C561" s="834"/>
      <c r="D561" s="834"/>
      <c r="E561" s="837"/>
      <c r="F561" s="837"/>
      <c r="G561" s="834"/>
      <c r="H561" s="845"/>
      <c r="I561" s="836"/>
      <c r="J561" s="834"/>
      <c r="K561" s="834"/>
      <c r="L561" s="816" t="s">
        <v>1088</v>
      </c>
      <c r="M561" s="834" t="s">
        <v>1148</v>
      </c>
      <c r="N561" s="814" t="s">
        <v>1166</v>
      </c>
      <c r="O561" s="834">
        <f>+O560</f>
        <v>0</v>
      </c>
      <c r="P561" s="950" t="e">
        <f>VLOOKUP($O561,ICP!$A:$B,2,FALSE)</f>
        <v>#N/A</v>
      </c>
      <c r="R561" s="837" t="s">
        <v>354</v>
      </c>
      <c r="S561" s="949">
        <f t="shared" si="18"/>
        <v>0</v>
      </c>
      <c r="T561" s="909">
        <f>+'Form 2F'!$C12</f>
        <v>0</v>
      </c>
    </row>
    <row r="562" spans="1:20">
      <c r="A562" s="834" t="s">
        <v>1165</v>
      </c>
      <c r="B562" s="834"/>
      <c r="C562" s="834"/>
      <c r="D562" s="834"/>
      <c r="E562" s="837"/>
      <c r="F562" s="837"/>
      <c r="G562" s="834"/>
      <c r="H562" s="845"/>
      <c r="I562" s="836"/>
      <c r="J562" s="834"/>
      <c r="K562" s="834"/>
      <c r="L562" s="816" t="s">
        <v>1088</v>
      </c>
      <c r="M562" s="834" t="s">
        <v>1148</v>
      </c>
      <c r="N562" s="814" t="s">
        <v>1090</v>
      </c>
      <c r="O562" s="834">
        <f>+O560</f>
        <v>0</v>
      </c>
      <c r="P562" s="950" t="e">
        <f>VLOOKUP($O562,ICP!$A:$B,2,FALSE)</f>
        <v>#N/A</v>
      </c>
      <c r="R562" s="837" t="s">
        <v>354</v>
      </c>
      <c r="S562" s="949">
        <f t="shared" si="18"/>
        <v>0</v>
      </c>
      <c r="T562" s="909">
        <f>+'Form 2F'!$D12</f>
        <v>0</v>
      </c>
    </row>
    <row r="563" spans="1:20">
      <c r="A563" s="834" t="s">
        <v>1154</v>
      </c>
      <c r="B563" s="834"/>
      <c r="C563" s="834"/>
      <c r="D563" s="834"/>
      <c r="E563" s="837"/>
      <c r="F563" s="837"/>
      <c r="G563" s="834"/>
      <c r="H563" s="845"/>
      <c r="I563" s="836"/>
      <c r="J563" s="834"/>
      <c r="K563" s="834"/>
      <c r="L563" s="816" t="s">
        <v>1088</v>
      </c>
      <c r="M563" s="834" t="s">
        <v>1148</v>
      </c>
      <c r="N563" s="814" t="s">
        <v>1089</v>
      </c>
      <c r="O563" s="834">
        <f>+O560</f>
        <v>0</v>
      </c>
      <c r="P563" s="950" t="e">
        <f>VLOOKUP($O563,ICP!$A:$B,2,FALSE)</f>
        <v>#N/A</v>
      </c>
      <c r="R563" s="837" t="s">
        <v>354</v>
      </c>
      <c r="S563" s="949">
        <f t="shared" si="18"/>
        <v>0</v>
      </c>
      <c r="T563" s="909">
        <f>+'Form 2F'!$E12</f>
        <v>0</v>
      </c>
    </row>
    <row r="564" spans="1:20">
      <c r="A564" s="834" t="s">
        <v>1155</v>
      </c>
      <c r="B564" s="834"/>
      <c r="C564" s="834"/>
      <c r="D564" s="834"/>
      <c r="E564" s="837"/>
      <c r="F564" s="837"/>
      <c r="G564" s="834"/>
      <c r="H564" s="845"/>
      <c r="I564" s="836"/>
      <c r="J564" s="834"/>
      <c r="K564" s="834"/>
      <c r="L564" s="816" t="s">
        <v>1088</v>
      </c>
      <c r="M564" s="834" t="s">
        <v>1148</v>
      </c>
      <c r="N564" s="814" t="s">
        <v>1091</v>
      </c>
      <c r="O564" s="834">
        <f>+O560</f>
        <v>0</v>
      </c>
      <c r="P564" s="950" t="e">
        <f>VLOOKUP($O564,ICP!$A:$B,2,FALSE)</f>
        <v>#N/A</v>
      </c>
      <c r="R564" s="837" t="s">
        <v>354</v>
      </c>
      <c r="S564" s="949">
        <f t="shared" si="18"/>
        <v>0</v>
      </c>
      <c r="T564" s="909">
        <f>+'Form 2F'!$F12</f>
        <v>0</v>
      </c>
    </row>
    <row r="565" spans="1:20">
      <c r="A565" s="834" t="s">
        <v>1153</v>
      </c>
      <c r="B565" s="834" t="s">
        <v>303</v>
      </c>
      <c r="C565" s="834">
        <v>220805</v>
      </c>
      <c r="D565" s="834" t="s">
        <v>596</v>
      </c>
      <c r="E565" s="837" t="s">
        <v>634</v>
      </c>
      <c r="F565" s="837"/>
      <c r="G565" s="834" t="s">
        <v>685</v>
      </c>
      <c r="H565" s="845" t="s">
        <v>544</v>
      </c>
      <c r="I565" s="836" t="s">
        <v>686</v>
      </c>
      <c r="J565" s="834" t="str">
        <f t="shared" si="19"/>
        <v>No Match</v>
      </c>
      <c r="K565" s="834" t="s">
        <v>807</v>
      </c>
      <c r="L565" s="816" t="s">
        <v>1088</v>
      </c>
      <c r="M565" s="834" t="s">
        <v>1148</v>
      </c>
      <c r="N565" s="814" t="s">
        <v>541</v>
      </c>
      <c r="O565" s="834">
        <f>+'Form 2F'!$A$13</f>
        <v>0</v>
      </c>
      <c r="P565" s="950" t="e">
        <f>VLOOKUP($O565,ICP!$A:$B,2,FALSE)</f>
        <v>#N/A</v>
      </c>
      <c r="R565" s="837" t="s">
        <v>354</v>
      </c>
      <c r="S565" s="949">
        <f t="shared" si="18"/>
        <v>0</v>
      </c>
      <c r="T565" s="909">
        <f>+'Form 2F'!$B13</f>
        <v>0</v>
      </c>
    </row>
    <row r="566" spans="1:20">
      <c r="A566" s="834" t="s">
        <v>1202</v>
      </c>
      <c r="B566" s="834"/>
      <c r="C566" s="834"/>
      <c r="D566" s="834"/>
      <c r="E566" s="837"/>
      <c r="F566" s="837"/>
      <c r="G566" s="834"/>
      <c r="H566" s="845"/>
      <c r="I566" s="836"/>
      <c r="J566" s="834"/>
      <c r="K566" s="834"/>
      <c r="L566" s="816" t="s">
        <v>1088</v>
      </c>
      <c r="M566" s="834" t="s">
        <v>1148</v>
      </c>
      <c r="N566" s="814" t="s">
        <v>1166</v>
      </c>
      <c r="O566" s="834">
        <f>+O565</f>
        <v>0</v>
      </c>
      <c r="P566" s="950" t="e">
        <f>VLOOKUP($O566,ICP!$A:$B,2,FALSE)</f>
        <v>#N/A</v>
      </c>
      <c r="R566" s="837" t="s">
        <v>354</v>
      </c>
      <c r="S566" s="949">
        <f t="shared" si="18"/>
        <v>0</v>
      </c>
      <c r="T566" s="909">
        <f>+'Form 2F'!$C13</f>
        <v>0</v>
      </c>
    </row>
    <row r="567" spans="1:20">
      <c r="A567" s="834" t="s">
        <v>1165</v>
      </c>
      <c r="B567" s="834"/>
      <c r="C567" s="834"/>
      <c r="D567" s="834"/>
      <c r="E567" s="837"/>
      <c r="F567" s="837"/>
      <c r="G567" s="834"/>
      <c r="H567" s="845"/>
      <c r="I567" s="836"/>
      <c r="J567" s="834"/>
      <c r="K567" s="834"/>
      <c r="L567" s="816" t="s">
        <v>1088</v>
      </c>
      <c r="M567" s="834" t="s">
        <v>1148</v>
      </c>
      <c r="N567" s="814" t="s">
        <v>1090</v>
      </c>
      <c r="O567" s="834">
        <f>+O565</f>
        <v>0</v>
      </c>
      <c r="P567" s="950" t="e">
        <f>VLOOKUP($O567,ICP!$A:$B,2,FALSE)</f>
        <v>#N/A</v>
      </c>
      <c r="R567" s="837" t="s">
        <v>354</v>
      </c>
      <c r="S567" s="949">
        <f t="shared" si="18"/>
        <v>0</v>
      </c>
      <c r="T567" s="909">
        <f>+'Form 2F'!$D13</f>
        <v>0</v>
      </c>
    </row>
    <row r="568" spans="1:20">
      <c r="A568" s="834" t="s">
        <v>1154</v>
      </c>
      <c r="B568" s="834"/>
      <c r="C568" s="834"/>
      <c r="D568" s="834"/>
      <c r="E568" s="837"/>
      <c r="F568" s="837"/>
      <c r="G568" s="834"/>
      <c r="H568" s="845"/>
      <c r="I568" s="836"/>
      <c r="J568" s="834"/>
      <c r="K568" s="834"/>
      <c r="L568" s="816" t="s">
        <v>1088</v>
      </c>
      <c r="M568" s="834" t="s">
        <v>1148</v>
      </c>
      <c r="N568" s="814" t="s">
        <v>1089</v>
      </c>
      <c r="O568" s="834">
        <f>+O565</f>
        <v>0</v>
      </c>
      <c r="P568" s="950" t="e">
        <f>VLOOKUP($O568,ICP!$A:$B,2,FALSE)</f>
        <v>#N/A</v>
      </c>
      <c r="R568" s="837" t="s">
        <v>354</v>
      </c>
      <c r="S568" s="949">
        <f t="shared" si="18"/>
        <v>0</v>
      </c>
      <c r="T568" s="909">
        <f>+'Form 2F'!$E13</f>
        <v>0</v>
      </c>
    </row>
    <row r="569" spans="1:20">
      <c r="A569" s="834" t="s">
        <v>1155</v>
      </c>
      <c r="B569" s="834"/>
      <c r="C569" s="834"/>
      <c r="D569" s="834"/>
      <c r="E569" s="837"/>
      <c r="F569" s="837"/>
      <c r="G569" s="834"/>
      <c r="H569" s="845"/>
      <c r="I569" s="836"/>
      <c r="J569" s="834"/>
      <c r="K569" s="834"/>
      <c r="L569" s="816" t="s">
        <v>1088</v>
      </c>
      <c r="M569" s="834" t="s">
        <v>1148</v>
      </c>
      <c r="N569" s="814" t="s">
        <v>1091</v>
      </c>
      <c r="O569" s="834">
        <f>+O565</f>
        <v>0</v>
      </c>
      <c r="P569" s="950" t="e">
        <f>VLOOKUP($O569,ICP!$A:$B,2,FALSE)</f>
        <v>#N/A</v>
      </c>
      <c r="R569" s="837" t="s">
        <v>354</v>
      </c>
      <c r="S569" s="949">
        <f t="shared" si="18"/>
        <v>0</v>
      </c>
      <c r="T569" s="909">
        <f>+'Form 2F'!$F13</f>
        <v>0</v>
      </c>
    </row>
    <row r="570" spans="1:20">
      <c r="A570" s="834" t="s">
        <v>1153</v>
      </c>
      <c r="B570" s="834" t="s">
        <v>303</v>
      </c>
      <c r="C570" s="834">
        <v>220805</v>
      </c>
      <c r="D570" s="834" t="s">
        <v>596</v>
      </c>
      <c r="E570" s="837" t="s">
        <v>634</v>
      </c>
      <c r="F570" s="837"/>
      <c r="G570" s="834" t="s">
        <v>685</v>
      </c>
      <c r="H570" s="845" t="s">
        <v>544</v>
      </c>
      <c r="I570" s="836" t="s">
        <v>686</v>
      </c>
      <c r="J570" s="834" t="str">
        <f t="shared" si="19"/>
        <v>No Match</v>
      </c>
      <c r="K570" s="834" t="s">
        <v>807</v>
      </c>
      <c r="L570" s="816" t="s">
        <v>1088</v>
      </c>
      <c r="M570" s="834" t="s">
        <v>1148</v>
      </c>
      <c r="N570" s="814" t="s">
        <v>541</v>
      </c>
      <c r="O570" s="834">
        <f>+'Form 2F'!$A$14</f>
        <v>0</v>
      </c>
      <c r="P570" s="950" t="e">
        <f>VLOOKUP($O570,ICP!$A:$B,2,FALSE)</f>
        <v>#N/A</v>
      </c>
      <c r="R570" s="837" t="s">
        <v>354</v>
      </c>
      <c r="S570" s="949">
        <f t="shared" si="18"/>
        <v>0</v>
      </c>
      <c r="T570" s="909">
        <f>+'Form 2F'!$B14</f>
        <v>0</v>
      </c>
    </row>
    <row r="571" spans="1:20">
      <c r="A571" s="834" t="s">
        <v>1202</v>
      </c>
      <c r="B571" s="834"/>
      <c r="C571" s="834"/>
      <c r="D571" s="834"/>
      <c r="E571" s="837"/>
      <c r="F571" s="837"/>
      <c r="G571" s="834"/>
      <c r="H571" s="845"/>
      <c r="I571" s="836"/>
      <c r="J571" s="834"/>
      <c r="K571" s="834"/>
      <c r="L571" s="816" t="s">
        <v>1088</v>
      </c>
      <c r="M571" s="834" t="s">
        <v>1148</v>
      </c>
      <c r="N571" s="814" t="s">
        <v>1166</v>
      </c>
      <c r="O571" s="834">
        <f>+O570</f>
        <v>0</v>
      </c>
      <c r="P571" s="950" t="e">
        <f>VLOOKUP($O571,ICP!$A:$B,2,FALSE)</f>
        <v>#N/A</v>
      </c>
      <c r="R571" s="837" t="s">
        <v>354</v>
      </c>
      <c r="S571" s="949">
        <f t="shared" si="18"/>
        <v>0</v>
      </c>
      <c r="T571" s="909">
        <f>+'Form 2F'!$C14</f>
        <v>0</v>
      </c>
    </row>
    <row r="572" spans="1:20">
      <c r="A572" s="834" t="s">
        <v>1165</v>
      </c>
      <c r="B572" s="834"/>
      <c r="C572" s="834"/>
      <c r="D572" s="834"/>
      <c r="E572" s="837"/>
      <c r="F572" s="837"/>
      <c r="G572" s="834"/>
      <c r="H572" s="845"/>
      <c r="I572" s="836"/>
      <c r="J572" s="834"/>
      <c r="K572" s="834"/>
      <c r="L572" s="816" t="s">
        <v>1088</v>
      </c>
      <c r="M572" s="834" t="s">
        <v>1148</v>
      </c>
      <c r="N572" s="814" t="s">
        <v>1090</v>
      </c>
      <c r="O572" s="834">
        <f>+O570</f>
        <v>0</v>
      </c>
      <c r="P572" s="950" t="e">
        <f>VLOOKUP($O572,ICP!$A:$B,2,FALSE)</f>
        <v>#N/A</v>
      </c>
      <c r="R572" s="837" t="s">
        <v>354</v>
      </c>
      <c r="S572" s="949">
        <f t="shared" si="18"/>
        <v>0</v>
      </c>
      <c r="T572" s="909">
        <f>+'Form 2F'!$D14</f>
        <v>0</v>
      </c>
    </row>
    <row r="573" spans="1:20">
      <c r="A573" s="834" t="s">
        <v>1154</v>
      </c>
      <c r="B573" s="834"/>
      <c r="C573" s="834"/>
      <c r="D573" s="834"/>
      <c r="E573" s="837"/>
      <c r="F573" s="837"/>
      <c r="G573" s="834"/>
      <c r="H573" s="845"/>
      <c r="I573" s="836"/>
      <c r="J573" s="834"/>
      <c r="K573" s="834"/>
      <c r="L573" s="816" t="s">
        <v>1088</v>
      </c>
      <c r="M573" s="834" t="s">
        <v>1148</v>
      </c>
      <c r="N573" s="814" t="s">
        <v>1089</v>
      </c>
      <c r="O573" s="834">
        <f>+O570</f>
        <v>0</v>
      </c>
      <c r="P573" s="950" t="e">
        <f>VLOOKUP($O573,ICP!$A:$B,2,FALSE)</f>
        <v>#N/A</v>
      </c>
      <c r="R573" s="837" t="s">
        <v>354</v>
      </c>
      <c r="S573" s="949">
        <f t="shared" si="18"/>
        <v>0</v>
      </c>
      <c r="T573" s="909">
        <f>+'Form 2F'!$E14</f>
        <v>0</v>
      </c>
    </row>
    <row r="574" spans="1:20">
      <c r="A574" s="834" t="s">
        <v>1155</v>
      </c>
      <c r="B574" s="834"/>
      <c r="C574" s="834"/>
      <c r="D574" s="834"/>
      <c r="E574" s="837"/>
      <c r="F574" s="837"/>
      <c r="G574" s="834"/>
      <c r="H574" s="845"/>
      <c r="I574" s="836"/>
      <c r="J574" s="834"/>
      <c r="K574" s="834"/>
      <c r="L574" s="816" t="s">
        <v>1088</v>
      </c>
      <c r="M574" s="834" t="s">
        <v>1148</v>
      </c>
      <c r="N574" s="814" t="s">
        <v>1091</v>
      </c>
      <c r="O574" s="834">
        <f>+O570</f>
        <v>0</v>
      </c>
      <c r="P574" s="950" t="e">
        <f>VLOOKUP($O574,ICP!$A:$B,2,FALSE)</f>
        <v>#N/A</v>
      </c>
      <c r="R574" s="837" t="s">
        <v>354</v>
      </c>
      <c r="S574" s="949">
        <f t="shared" si="18"/>
        <v>0</v>
      </c>
      <c r="T574" s="909">
        <f>+'Form 2F'!$F14</f>
        <v>0</v>
      </c>
    </row>
    <row r="575" spans="1:20">
      <c r="A575" s="834" t="s">
        <v>1153</v>
      </c>
      <c r="B575" s="834" t="s">
        <v>303</v>
      </c>
      <c r="C575" s="834">
        <v>220805</v>
      </c>
      <c r="D575" s="834" t="s">
        <v>596</v>
      </c>
      <c r="E575" s="837" t="s">
        <v>634</v>
      </c>
      <c r="F575" s="837"/>
      <c r="G575" s="834" t="s">
        <v>685</v>
      </c>
      <c r="H575" s="845" t="s">
        <v>544</v>
      </c>
      <c r="I575" s="836" t="s">
        <v>686</v>
      </c>
      <c r="J575" s="834" t="str">
        <f t="shared" si="19"/>
        <v>No Match</v>
      </c>
      <c r="K575" s="834" t="s">
        <v>807</v>
      </c>
      <c r="L575" s="816" t="s">
        <v>1088</v>
      </c>
      <c r="M575" s="834" t="s">
        <v>1148</v>
      </c>
      <c r="N575" s="814" t="s">
        <v>541</v>
      </c>
      <c r="O575" s="834">
        <f>+'Form 2F'!$A$15</f>
        <v>0</v>
      </c>
      <c r="P575" s="950" t="e">
        <f>VLOOKUP($O575,ICP!$A:$B,2,FALSE)</f>
        <v>#N/A</v>
      </c>
      <c r="R575" s="837" t="s">
        <v>354</v>
      </c>
      <c r="S575" s="949">
        <f t="shared" si="18"/>
        <v>0</v>
      </c>
      <c r="T575" s="909">
        <f>+'Form 2F'!$B15</f>
        <v>0</v>
      </c>
    </row>
    <row r="576" spans="1:20">
      <c r="A576" s="834" t="s">
        <v>1202</v>
      </c>
      <c r="B576" s="834"/>
      <c r="C576" s="834"/>
      <c r="D576" s="834"/>
      <c r="E576" s="837"/>
      <c r="F576" s="837"/>
      <c r="G576" s="834"/>
      <c r="H576" s="845"/>
      <c r="I576" s="836"/>
      <c r="J576" s="834"/>
      <c r="K576" s="834"/>
      <c r="L576" s="816" t="s">
        <v>1088</v>
      </c>
      <c r="M576" s="834" t="s">
        <v>1148</v>
      </c>
      <c r="N576" s="814" t="s">
        <v>1166</v>
      </c>
      <c r="O576" s="834">
        <f>+O575</f>
        <v>0</v>
      </c>
      <c r="P576" s="950" t="e">
        <f>VLOOKUP($O576,ICP!$A:$B,2,FALSE)</f>
        <v>#N/A</v>
      </c>
      <c r="R576" s="837" t="s">
        <v>354</v>
      </c>
      <c r="S576" s="949">
        <f t="shared" si="18"/>
        <v>0</v>
      </c>
      <c r="T576" s="909">
        <f>+'Form 2F'!$C15</f>
        <v>0</v>
      </c>
    </row>
    <row r="577" spans="1:20">
      <c r="A577" s="834" t="s">
        <v>1165</v>
      </c>
      <c r="B577" s="834"/>
      <c r="C577" s="834"/>
      <c r="D577" s="834"/>
      <c r="E577" s="837"/>
      <c r="F577" s="837"/>
      <c r="G577" s="834"/>
      <c r="H577" s="845"/>
      <c r="I577" s="836"/>
      <c r="J577" s="834"/>
      <c r="K577" s="834"/>
      <c r="L577" s="816" t="s">
        <v>1088</v>
      </c>
      <c r="M577" s="834" t="s">
        <v>1148</v>
      </c>
      <c r="N577" s="814" t="s">
        <v>1090</v>
      </c>
      <c r="O577" s="834">
        <f>+O575</f>
        <v>0</v>
      </c>
      <c r="P577" s="950" t="e">
        <f>VLOOKUP($O577,ICP!$A:$B,2,FALSE)</f>
        <v>#N/A</v>
      </c>
      <c r="R577" s="837" t="s">
        <v>354</v>
      </c>
      <c r="S577" s="949">
        <f t="shared" si="18"/>
        <v>0</v>
      </c>
      <c r="T577" s="909">
        <f>+'Form 2F'!$D15</f>
        <v>0</v>
      </c>
    </row>
    <row r="578" spans="1:20">
      <c r="A578" s="834" t="s">
        <v>1154</v>
      </c>
      <c r="B578" s="834"/>
      <c r="C578" s="834"/>
      <c r="D578" s="834"/>
      <c r="E578" s="837"/>
      <c r="F578" s="837"/>
      <c r="G578" s="834"/>
      <c r="H578" s="845"/>
      <c r="I578" s="836"/>
      <c r="J578" s="834"/>
      <c r="K578" s="834"/>
      <c r="L578" s="816" t="s">
        <v>1088</v>
      </c>
      <c r="M578" s="834" t="s">
        <v>1148</v>
      </c>
      <c r="N578" s="814" t="s">
        <v>1089</v>
      </c>
      <c r="O578" s="834">
        <f>+O575</f>
        <v>0</v>
      </c>
      <c r="P578" s="950" t="e">
        <f>VLOOKUP($O578,ICP!$A:$B,2,FALSE)</f>
        <v>#N/A</v>
      </c>
      <c r="R578" s="837" t="s">
        <v>354</v>
      </c>
      <c r="S578" s="949">
        <f t="shared" si="18"/>
        <v>0</v>
      </c>
      <c r="T578" s="909">
        <f>+'Form 2F'!$E15</f>
        <v>0</v>
      </c>
    </row>
    <row r="579" spans="1:20">
      <c r="A579" s="834" t="s">
        <v>1155</v>
      </c>
      <c r="B579" s="834"/>
      <c r="C579" s="834"/>
      <c r="D579" s="834"/>
      <c r="E579" s="837"/>
      <c r="F579" s="837"/>
      <c r="G579" s="834"/>
      <c r="H579" s="845"/>
      <c r="I579" s="836"/>
      <c r="J579" s="834"/>
      <c r="K579" s="834"/>
      <c r="L579" s="816" t="s">
        <v>1088</v>
      </c>
      <c r="M579" s="834" t="s">
        <v>1148</v>
      </c>
      <c r="N579" s="814" t="s">
        <v>1091</v>
      </c>
      <c r="O579" s="834">
        <f>+O575</f>
        <v>0</v>
      </c>
      <c r="P579" s="950" t="e">
        <f>VLOOKUP($O579,ICP!$A:$B,2,FALSE)</f>
        <v>#N/A</v>
      </c>
      <c r="R579" s="837" t="s">
        <v>354</v>
      </c>
      <c r="S579" s="949">
        <f t="shared" si="18"/>
        <v>0</v>
      </c>
      <c r="T579" s="909">
        <f>+'Form 2F'!$F15</f>
        <v>0</v>
      </c>
    </row>
    <row r="580" spans="1:20">
      <c r="A580" s="834" t="s">
        <v>1153</v>
      </c>
      <c r="B580" s="834" t="s">
        <v>303</v>
      </c>
      <c r="C580" s="834">
        <v>220805</v>
      </c>
      <c r="D580" s="834" t="s">
        <v>596</v>
      </c>
      <c r="E580" s="837" t="s">
        <v>634</v>
      </c>
      <c r="F580" s="837"/>
      <c r="G580" s="834" t="s">
        <v>685</v>
      </c>
      <c r="H580" s="845" t="s">
        <v>544</v>
      </c>
      <c r="I580" s="836" t="s">
        <v>686</v>
      </c>
      <c r="J580" s="834" t="str">
        <f t="shared" si="19"/>
        <v>No Match</v>
      </c>
      <c r="K580" s="834" t="s">
        <v>807</v>
      </c>
      <c r="L580" s="816" t="s">
        <v>1088</v>
      </c>
      <c r="M580" s="834" t="s">
        <v>1148</v>
      </c>
      <c r="N580" s="814" t="s">
        <v>541</v>
      </c>
      <c r="O580" s="834">
        <f>+'Form 2F'!$A$16</f>
        <v>0</v>
      </c>
      <c r="P580" s="950" t="e">
        <f>VLOOKUP($O580,ICP!$A:$B,2,FALSE)</f>
        <v>#N/A</v>
      </c>
      <c r="R580" s="837" t="s">
        <v>354</v>
      </c>
      <c r="S580" s="949">
        <f t="shared" si="18"/>
        <v>0</v>
      </c>
      <c r="T580" s="909">
        <f>+'Form 2F'!$B16</f>
        <v>0</v>
      </c>
    </row>
    <row r="581" spans="1:20">
      <c r="A581" s="834" t="s">
        <v>1202</v>
      </c>
      <c r="B581" s="834"/>
      <c r="C581" s="834"/>
      <c r="D581" s="834"/>
      <c r="E581" s="837"/>
      <c r="F581" s="837"/>
      <c r="G581" s="834"/>
      <c r="H581" s="845"/>
      <c r="I581" s="836"/>
      <c r="J581" s="834"/>
      <c r="K581" s="834"/>
      <c r="L581" s="816" t="s">
        <v>1088</v>
      </c>
      <c r="M581" s="834" t="s">
        <v>1148</v>
      </c>
      <c r="N581" s="814" t="s">
        <v>1166</v>
      </c>
      <c r="O581" s="834">
        <f>+O580</f>
        <v>0</v>
      </c>
      <c r="P581" s="950" t="e">
        <f>VLOOKUP($O581,ICP!$A:$B,2,FALSE)</f>
        <v>#N/A</v>
      </c>
      <c r="R581" s="837" t="s">
        <v>354</v>
      </c>
      <c r="S581" s="949">
        <f t="shared" si="18"/>
        <v>0</v>
      </c>
      <c r="T581" s="909">
        <f>+'Form 2F'!$C16</f>
        <v>0</v>
      </c>
    </row>
    <row r="582" spans="1:20">
      <c r="A582" s="834" t="s">
        <v>1165</v>
      </c>
      <c r="B582" s="834"/>
      <c r="C582" s="834"/>
      <c r="D582" s="834"/>
      <c r="E582" s="837"/>
      <c r="F582" s="837"/>
      <c r="G582" s="834"/>
      <c r="H582" s="845"/>
      <c r="I582" s="836"/>
      <c r="J582" s="834"/>
      <c r="K582" s="834"/>
      <c r="L582" s="816" t="s">
        <v>1088</v>
      </c>
      <c r="M582" s="834" t="s">
        <v>1148</v>
      </c>
      <c r="N582" s="814" t="s">
        <v>1090</v>
      </c>
      <c r="O582" s="834">
        <f>+O580</f>
        <v>0</v>
      </c>
      <c r="P582" s="950" t="e">
        <f>VLOOKUP($O582,ICP!$A:$B,2,FALSE)</f>
        <v>#N/A</v>
      </c>
      <c r="R582" s="837" t="s">
        <v>354</v>
      </c>
      <c r="S582" s="949">
        <f t="shared" si="18"/>
        <v>0</v>
      </c>
      <c r="T582" s="909">
        <f>+'Form 2F'!$D16</f>
        <v>0</v>
      </c>
    </row>
    <row r="583" spans="1:20">
      <c r="A583" s="834" t="s">
        <v>1154</v>
      </c>
      <c r="B583" s="834"/>
      <c r="C583" s="834"/>
      <c r="D583" s="834"/>
      <c r="E583" s="837"/>
      <c r="F583" s="837"/>
      <c r="G583" s="834"/>
      <c r="H583" s="845"/>
      <c r="I583" s="836"/>
      <c r="J583" s="834"/>
      <c r="K583" s="834"/>
      <c r="L583" s="816" t="s">
        <v>1088</v>
      </c>
      <c r="M583" s="834" t="s">
        <v>1148</v>
      </c>
      <c r="N583" s="814" t="s">
        <v>1089</v>
      </c>
      <c r="O583" s="834">
        <f>+O580</f>
        <v>0</v>
      </c>
      <c r="P583" s="950" t="e">
        <f>VLOOKUP($O583,ICP!$A:$B,2,FALSE)</f>
        <v>#N/A</v>
      </c>
      <c r="R583" s="837" t="s">
        <v>354</v>
      </c>
      <c r="S583" s="949">
        <f t="shared" ref="S583:S646" si="20">+T583*$S$1</f>
        <v>0</v>
      </c>
      <c r="T583" s="909">
        <f>+'Form 2F'!$E16</f>
        <v>0</v>
      </c>
    </row>
    <row r="584" spans="1:20">
      <c r="A584" s="834" t="s">
        <v>1155</v>
      </c>
      <c r="B584" s="834"/>
      <c r="C584" s="834"/>
      <c r="D584" s="834"/>
      <c r="E584" s="837"/>
      <c r="F584" s="837"/>
      <c r="G584" s="834"/>
      <c r="H584" s="845"/>
      <c r="I584" s="836"/>
      <c r="J584" s="834"/>
      <c r="K584" s="834"/>
      <c r="L584" s="816" t="s">
        <v>1088</v>
      </c>
      <c r="M584" s="834" t="s">
        <v>1148</v>
      </c>
      <c r="N584" s="814" t="s">
        <v>1091</v>
      </c>
      <c r="O584" s="834">
        <f>+O580</f>
        <v>0</v>
      </c>
      <c r="P584" s="950" t="e">
        <f>VLOOKUP($O584,ICP!$A:$B,2,FALSE)</f>
        <v>#N/A</v>
      </c>
      <c r="R584" s="837" t="s">
        <v>354</v>
      </c>
      <c r="S584" s="949">
        <f t="shared" si="20"/>
        <v>0</v>
      </c>
      <c r="T584" s="909">
        <f>+'Form 2F'!$F16</f>
        <v>0</v>
      </c>
    </row>
    <row r="585" spans="1:20">
      <c r="A585" s="834" t="s">
        <v>1153</v>
      </c>
      <c r="B585" s="834" t="s">
        <v>303</v>
      </c>
      <c r="C585" s="834">
        <v>220805</v>
      </c>
      <c r="D585" s="834" t="s">
        <v>596</v>
      </c>
      <c r="E585" s="837" t="s">
        <v>634</v>
      </c>
      <c r="F585" s="837"/>
      <c r="G585" s="834" t="s">
        <v>685</v>
      </c>
      <c r="H585" s="845" t="s">
        <v>544</v>
      </c>
      <c r="I585" s="836" t="s">
        <v>686</v>
      </c>
      <c r="J585" s="834" t="str">
        <f t="shared" si="19"/>
        <v>No Match</v>
      </c>
      <c r="K585" s="834" t="s">
        <v>807</v>
      </c>
      <c r="L585" s="816" t="s">
        <v>1088</v>
      </c>
      <c r="M585" s="834" t="s">
        <v>1148</v>
      </c>
      <c r="N585" s="814" t="s">
        <v>541</v>
      </c>
      <c r="O585" s="834">
        <f>+'Form 2F'!$A$17</f>
        <v>0</v>
      </c>
      <c r="P585" s="950" t="e">
        <f>VLOOKUP($O585,ICP!$A:$B,2,FALSE)</f>
        <v>#N/A</v>
      </c>
      <c r="R585" s="837" t="s">
        <v>354</v>
      </c>
      <c r="S585" s="949">
        <f t="shared" si="20"/>
        <v>0</v>
      </c>
      <c r="T585" s="909">
        <f>+'Form 2F'!$B17</f>
        <v>0</v>
      </c>
    </row>
    <row r="586" spans="1:20">
      <c r="A586" s="834" t="s">
        <v>1202</v>
      </c>
      <c r="B586" s="834"/>
      <c r="C586" s="834"/>
      <c r="D586" s="834"/>
      <c r="E586" s="837"/>
      <c r="F586" s="837"/>
      <c r="G586" s="834"/>
      <c r="H586" s="845"/>
      <c r="I586" s="836"/>
      <c r="J586" s="834"/>
      <c r="K586" s="834"/>
      <c r="L586" s="816" t="s">
        <v>1088</v>
      </c>
      <c r="M586" s="834" t="s">
        <v>1148</v>
      </c>
      <c r="N586" s="814" t="s">
        <v>1166</v>
      </c>
      <c r="O586" s="834">
        <f>+O585</f>
        <v>0</v>
      </c>
      <c r="P586" s="950" t="e">
        <f>VLOOKUP($O586,ICP!$A:$B,2,FALSE)</f>
        <v>#N/A</v>
      </c>
      <c r="R586" s="837" t="s">
        <v>354</v>
      </c>
      <c r="S586" s="949">
        <f t="shared" si="20"/>
        <v>0</v>
      </c>
      <c r="T586" s="909">
        <f>+'Form 2F'!$C17</f>
        <v>0</v>
      </c>
    </row>
    <row r="587" spans="1:20">
      <c r="A587" s="834" t="s">
        <v>1165</v>
      </c>
      <c r="B587" s="834"/>
      <c r="C587" s="834"/>
      <c r="D587" s="834"/>
      <c r="E587" s="837"/>
      <c r="F587" s="837"/>
      <c r="G587" s="834"/>
      <c r="H587" s="845"/>
      <c r="I587" s="836"/>
      <c r="J587" s="834"/>
      <c r="K587" s="834"/>
      <c r="L587" s="816" t="s">
        <v>1088</v>
      </c>
      <c r="M587" s="834" t="s">
        <v>1148</v>
      </c>
      <c r="N587" s="814" t="s">
        <v>1090</v>
      </c>
      <c r="O587" s="834">
        <f>+O585</f>
        <v>0</v>
      </c>
      <c r="P587" s="950" t="e">
        <f>VLOOKUP($O587,ICP!$A:$B,2,FALSE)</f>
        <v>#N/A</v>
      </c>
      <c r="R587" s="837" t="s">
        <v>354</v>
      </c>
      <c r="S587" s="949">
        <f t="shared" si="20"/>
        <v>0</v>
      </c>
      <c r="T587" s="909">
        <f>+'Form 2F'!$D17</f>
        <v>0</v>
      </c>
    </row>
    <row r="588" spans="1:20">
      <c r="A588" s="834" t="s">
        <v>1154</v>
      </c>
      <c r="B588" s="834"/>
      <c r="C588" s="834"/>
      <c r="D588" s="834"/>
      <c r="E588" s="837"/>
      <c r="F588" s="837"/>
      <c r="G588" s="834"/>
      <c r="H588" s="845"/>
      <c r="I588" s="836"/>
      <c r="J588" s="834"/>
      <c r="K588" s="834"/>
      <c r="L588" s="816" t="s">
        <v>1088</v>
      </c>
      <c r="M588" s="834" t="s">
        <v>1148</v>
      </c>
      <c r="N588" s="814" t="s">
        <v>1089</v>
      </c>
      <c r="O588" s="834">
        <f>+O585</f>
        <v>0</v>
      </c>
      <c r="P588" s="950" t="e">
        <f>VLOOKUP($O588,ICP!$A:$B,2,FALSE)</f>
        <v>#N/A</v>
      </c>
      <c r="R588" s="837" t="s">
        <v>354</v>
      </c>
      <c r="S588" s="949">
        <f t="shared" si="20"/>
        <v>0</v>
      </c>
      <c r="T588" s="909">
        <f>+'Form 2F'!$E17</f>
        <v>0</v>
      </c>
    </row>
    <row r="589" spans="1:20">
      <c r="A589" s="834" t="s">
        <v>1155</v>
      </c>
      <c r="B589" s="834"/>
      <c r="C589" s="834"/>
      <c r="D589" s="834"/>
      <c r="E589" s="837"/>
      <c r="F589" s="837"/>
      <c r="G589" s="834"/>
      <c r="H589" s="845"/>
      <c r="I589" s="836"/>
      <c r="J589" s="834"/>
      <c r="K589" s="834"/>
      <c r="L589" s="816" t="s">
        <v>1088</v>
      </c>
      <c r="M589" s="834" t="s">
        <v>1148</v>
      </c>
      <c r="N589" s="814" t="s">
        <v>1091</v>
      </c>
      <c r="O589" s="834">
        <f>+O585</f>
        <v>0</v>
      </c>
      <c r="P589" s="950" t="e">
        <f>VLOOKUP($O589,ICP!$A:$B,2,FALSE)</f>
        <v>#N/A</v>
      </c>
      <c r="R589" s="837" t="s">
        <v>354</v>
      </c>
      <c r="S589" s="949">
        <f t="shared" si="20"/>
        <v>0</v>
      </c>
      <c r="T589" s="909">
        <f>+'Form 2F'!$F17</f>
        <v>0</v>
      </c>
    </row>
    <row r="590" spans="1:20">
      <c r="A590" s="834" t="s">
        <v>1153</v>
      </c>
      <c r="B590" s="834" t="s">
        <v>303</v>
      </c>
      <c r="C590" s="834">
        <v>220805</v>
      </c>
      <c r="D590" s="834" t="s">
        <v>596</v>
      </c>
      <c r="E590" s="837" t="s">
        <v>634</v>
      </c>
      <c r="F590" s="837"/>
      <c r="G590" s="834" t="s">
        <v>685</v>
      </c>
      <c r="H590" s="845" t="s">
        <v>544</v>
      </c>
      <c r="I590" s="836" t="s">
        <v>686</v>
      </c>
      <c r="J590" s="834" t="str">
        <f t="shared" si="19"/>
        <v>No Match</v>
      </c>
      <c r="K590" s="834" t="s">
        <v>807</v>
      </c>
      <c r="L590" s="816" t="s">
        <v>1088</v>
      </c>
      <c r="M590" s="834" t="s">
        <v>1148</v>
      </c>
      <c r="N590" s="814" t="s">
        <v>541</v>
      </c>
      <c r="O590" s="834">
        <f>+'Form 2F'!$A$18</f>
        <v>0</v>
      </c>
      <c r="P590" s="950" t="e">
        <f>VLOOKUP($O590,ICP!$A:$B,2,FALSE)</f>
        <v>#N/A</v>
      </c>
      <c r="R590" s="837" t="s">
        <v>354</v>
      </c>
      <c r="S590" s="949">
        <f t="shared" si="20"/>
        <v>0</v>
      </c>
      <c r="T590" s="909">
        <f>+'Form 2F'!$B18</f>
        <v>0</v>
      </c>
    </row>
    <row r="591" spans="1:20">
      <c r="A591" s="834" t="s">
        <v>1202</v>
      </c>
      <c r="B591" s="834"/>
      <c r="C591" s="834"/>
      <c r="D591" s="834"/>
      <c r="E591" s="837"/>
      <c r="F591" s="837"/>
      <c r="G591" s="834"/>
      <c r="H591" s="845"/>
      <c r="I591" s="836"/>
      <c r="J591" s="834"/>
      <c r="K591" s="834"/>
      <c r="L591" s="816" t="s">
        <v>1088</v>
      </c>
      <c r="M591" s="834" t="s">
        <v>1148</v>
      </c>
      <c r="N591" s="814" t="s">
        <v>1166</v>
      </c>
      <c r="O591" s="834">
        <f>+O590</f>
        <v>0</v>
      </c>
      <c r="P591" s="950" t="e">
        <f>VLOOKUP($O591,ICP!$A:$B,2,FALSE)</f>
        <v>#N/A</v>
      </c>
      <c r="R591" s="837" t="s">
        <v>354</v>
      </c>
      <c r="S591" s="949">
        <f t="shared" si="20"/>
        <v>0</v>
      </c>
      <c r="T591" s="909">
        <f>+'Form 2F'!$C18</f>
        <v>0</v>
      </c>
    </row>
    <row r="592" spans="1:20">
      <c r="A592" s="834" t="s">
        <v>1165</v>
      </c>
      <c r="B592" s="834"/>
      <c r="C592" s="834"/>
      <c r="D592" s="834"/>
      <c r="E592" s="837"/>
      <c r="F592" s="837"/>
      <c r="G592" s="834"/>
      <c r="H592" s="845"/>
      <c r="I592" s="836"/>
      <c r="J592" s="834"/>
      <c r="K592" s="834"/>
      <c r="L592" s="816" t="s">
        <v>1088</v>
      </c>
      <c r="M592" s="834" t="s">
        <v>1148</v>
      </c>
      <c r="N592" s="814" t="s">
        <v>1090</v>
      </c>
      <c r="O592" s="834">
        <f>+O590</f>
        <v>0</v>
      </c>
      <c r="P592" s="950" t="e">
        <f>VLOOKUP($O592,ICP!$A:$B,2,FALSE)</f>
        <v>#N/A</v>
      </c>
      <c r="R592" s="837" t="s">
        <v>354</v>
      </c>
      <c r="S592" s="949">
        <f t="shared" si="20"/>
        <v>0</v>
      </c>
      <c r="T592" s="909">
        <f>+'Form 2F'!$D18</f>
        <v>0</v>
      </c>
    </row>
    <row r="593" spans="1:20">
      <c r="A593" s="834" t="s">
        <v>1154</v>
      </c>
      <c r="B593" s="834"/>
      <c r="C593" s="834"/>
      <c r="D593" s="834"/>
      <c r="E593" s="837"/>
      <c r="F593" s="837"/>
      <c r="G593" s="834"/>
      <c r="H593" s="845"/>
      <c r="I593" s="836"/>
      <c r="J593" s="834"/>
      <c r="K593" s="834"/>
      <c r="L593" s="816" t="s">
        <v>1088</v>
      </c>
      <c r="M593" s="834" t="s">
        <v>1148</v>
      </c>
      <c r="N593" s="814" t="s">
        <v>1089</v>
      </c>
      <c r="O593" s="834">
        <f>+O590</f>
        <v>0</v>
      </c>
      <c r="P593" s="950" t="e">
        <f>VLOOKUP($O593,ICP!$A:$B,2,FALSE)</f>
        <v>#N/A</v>
      </c>
      <c r="R593" s="837" t="s">
        <v>354</v>
      </c>
      <c r="S593" s="949">
        <f t="shared" si="20"/>
        <v>0</v>
      </c>
      <c r="T593" s="909">
        <f>+'Form 2F'!$E18</f>
        <v>0</v>
      </c>
    </row>
    <row r="594" spans="1:20">
      <c r="A594" s="834" t="s">
        <v>1155</v>
      </c>
      <c r="B594" s="834"/>
      <c r="C594" s="834"/>
      <c r="D594" s="834"/>
      <c r="E594" s="837"/>
      <c r="F594" s="837"/>
      <c r="G594" s="834"/>
      <c r="H594" s="845"/>
      <c r="I594" s="836"/>
      <c r="J594" s="834"/>
      <c r="K594" s="834"/>
      <c r="L594" s="816" t="s">
        <v>1088</v>
      </c>
      <c r="M594" s="834" t="s">
        <v>1148</v>
      </c>
      <c r="N594" s="814" t="s">
        <v>1091</v>
      </c>
      <c r="O594" s="834">
        <f>+O590</f>
        <v>0</v>
      </c>
      <c r="P594" s="950" t="e">
        <f>VLOOKUP($O594,ICP!$A:$B,2,FALSE)</f>
        <v>#N/A</v>
      </c>
      <c r="R594" s="837" t="s">
        <v>354</v>
      </c>
      <c r="S594" s="949">
        <f t="shared" si="20"/>
        <v>0</v>
      </c>
      <c r="T594" s="909">
        <f>+'Form 2F'!$F18</f>
        <v>0</v>
      </c>
    </row>
    <row r="595" spans="1:20">
      <c r="A595" s="834" t="s">
        <v>1153</v>
      </c>
      <c r="B595" s="834" t="s">
        <v>303</v>
      </c>
      <c r="C595" s="834">
        <v>220805</v>
      </c>
      <c r="D595" s="834" t="s">
        <v>596</v>
      </c>
      <c r="E595" s="837" t="s">
        <v>634</v>
      </c>
      <c r="F595" s="837"/>
      <c r="G595" s="834" t="s">
        <v>685</v>
      </c>
      <c r="H595" s="845" t="s">
        <v>544</v>
      </c>
      <c r="I595" s="836" t="s">
        <v>686</v>
      </c>
      <c r="J595" s="834" t="str">
        <f t="shared" si="19"/>
        <v>No Match</v>
      </c>
      <c r="K595" s="834" t="s">
        <v>807</v>
      </c>
      <c r="L595" s="816" t="s">
        <v>1088</v>
      </c>
      <c r="M595" s="834" t="s">
        <v>1148</v>
      </c>
      <c r="N595" s="814" t="s">
        <v>541</v>
      </c>
      <c r="O595" s="834">
        <f>+'Form 2F'!$A$19</f>
        <v>0</v>
      </c>
      <c r="P595" s="950" t="e">
        <f>VLOOKUP($O595,ICP!$A:$B,2,FALSE)</f>
        <v>#N/A</v>
      </c>
      <c r="R595" s="837" t="s">
        <v>354</v>
      </c>
      <c r="S595" s="949">
        <f t="shared" si="20"/>
        <v>0</v>
      </c>
      <c r="T595" s="909">
        <f>+'Form 2F'!$B19</f>
        <v>0</v>
      </c>
    </row>
    <row r="596" spans="1:20">
      <c r="A596" s="834" t="s">
        <v>1202</v>
      </c>
      <c r="B596" s="834"/>
      <c r="C596" s="834"/>
      <c r="D596" s="834"/>
      <c r="E596" s="837"/>
      <c r="F596" s="837"/>
      <c r="G596" s="834"/>
      <c r="H596" s="845"/>
      <c r="I596" s="836"/>
      <c r="J596" s="834"/>
      <c r="K596" s="834"/>
      <c r="L596" s="816" t="s">
        <v>1088</v>
      </c>
      <c r="M596" s="834" t="s">
        <v>1148</v>
      </c>
      <c r="N596" s="814" t="s">
        <v>1166</v>
      </c>
      <c r="O596" s="834">
        <f>+O595</f>
        <v>0</v>
      </c>
      <c r="P596" s="950" t="e">
        <f>VLOOKUP($O596,ICP!$A:$B,2,FALSE)</f>
        <v>#N/A</v>
      </c>
      <c r="R596" s="837" t="s">
        <v>354</v>
      </c>
      <c r="S596" s="949">
        <f t="shared" si="20"/>
        <v>0</v>
      </c>
      <c r="T596" s="909">
        <f>+'Form 2F'!$C19</f>
        <v>0</v>
      </c>
    </row>
    <row r="597" spans="1:20">
      <c r="A597" s="834" t="s">
        <v>1165</v>
      </c>
      <c r="B597" s="834"/>
      <c r="C597" s="834"/>
      <c r="D597" s="834"/>
      <c r="E597" s="837"/>
      <c r="F597" s="837"/>
      <c r="G597" s="834"/>
      <c r="H597" s="845"/>
      <c r="I597" s="836"/>
      <c r="J597" s="834"/>
      <c r="K597" s="834"/>
      <c r="L597" s="816" t="s">
        <v>1088</v>
      </c>
      <c r="M597" s="834" t="s">
        <v>1148</v>
      </c>
      <c r="N597" s="814" t="s">
        <v>1090</v>
      </c>
      <c r="O597" s="834">
        <f>+O595</f>
        <v>0</v>
      </c>
      <c r="P597" s="950" t="e">
        <f>VLOOKUP($O597,ICP!$A:$B,2,FALSE)</f>
        <v>#N/A</v>
      </c>
      <c r="R597" s="837" t="s">
        <v>354</v>
      </c>
      <c r="S597" s="949">
        <f t="shared" si="20"/>
        <v>0</v>
      </c>
      <c r="T597" s="909">
        <f>+'Form 2F'!$D19</f>
        <v>0</v>
      </c>
    </row>
    <row r="598" spans="1:20">
      <c r="A598" s="834" t="s">
        <v>1154</v>
      </c>
      <c r="B598" s="834"/>
      <c r="C598" s="834"/>
      <c r="D598" s="834"/>
      <c r="E598" s="837"/>
      <c r="F598" s="837"/>
      <c r="G598" s="834"/>
      <c r="H598" s="845"/>
      <c r="I598" s="836"/>
      <c r="J598" s="834"/>
      <c r="K598" s="834"/>
      <c r="L598" s="816" t="s">
        <v>1088</v>
      </c>
      <c r="M598" s="834" t="s">
        <v>1148</v>
      </c>
      <c r="N598" s="814" t="s">
        <v>1089</v>
      </c>
      <c r="O598" s="834">
        <f>+O595</f>
        <v>0</v>
      </c>
      <c r="P598" s="950" t="e">
        <f>VLOOKUP($O598,ICP!$A:$B,2,FALSE)</f>
        <v>#N/A</v>
      </c>
      <c r="R598" s="837" t="s">
        <v>354</v>
      </c>
      <c r="S598" s="949">
        <f t="shared" si="20"/>
        <v>0</v>
      </c>
      <c r="T598" s="909">
        <f>+'Form 2F'!$E19</f>
        <v>0</v>
      </c>
    </row>
    <row r="599" spans="1:20">
      <c r="A599" s="834" t="s">
        <v>1155</v>
      </c>
      <c r="B599" s="834"/>
      <c r="C599" s="834"/>
      <c r="D599" s="834"/>
      <c r="E599" s="837"/>
      <c r="F599" s="837"/>
      <c r="G599" s="834"/>
      <c r="H599" s="845"/>
      <c r="I599" s="836"/>
      <c r="J599" s="834"/>
      <c r="K599" s="834"/>
      <c r="L599" s="816" t="s">
        <v>1088</v>
      </c>
      <c r="M599" s="834" t="s">
        <v>1148</v>
      </c>
      <c r="N599" s="814" t="s">
        <v>1091</v>
      </c>
      <c r="O599" s="834">
        <f>+O595</f>
        <v>0</v>
      </c>
      <c r="P599" s="950" t="e">
        <f>VLOOKUP($O599,ICP!$A:$B,2,FALSE)</f>
        <v>#N/A</v>
      </c>
      <c r="R599" s="837" t="s">
        <v>354</v>
      </c>
      <c r="S599" s="949">
        <f t="shared" si="20"/>
        <v>0</v>
      </c>
      <c r="T599" s="909">
        <f>+'Form 2F'!$F19</f>
        <v>0</v>
      </c>
    </row>
    <row r="600" spans="1:20">
      <c r="A600" s="834" t="s">
        <v>1153</v>
      </c>
      <c r="B600" s="834" t="s">
        <v>303</v>
      </c>
      <c r="C600" s="834">
        <v>220805</v>
      </c>
      <c r="D600" s="834" t="s">
        <v>596</v>
      </c>
      <c r="E600" s="837" t="s">
        <v>634</v>
      </c>
      <c r="F600" s="837"/>
      <c r="G600" s="834" t="s">
        <v>685</v>
      </c>
      <c r="H600" s="845" t="s">
        <v>544</v>
      </c>
      <c r="I600" s="836" t="s">
        <v>686</v>
      </c>
      <c r="J600" s="834" t="str">
        <f t="shared" si="19"/>
        <v>No Match</v>
      </c>
      <c r="K600" s="834" t="s">
        <v>807</v>
      </c>
      <c r="L600" s="816" t="s">
        <v>1088</v>
      </c>
      <c r="M600" s="834" t="s">
        <v>1148</v>
      </c>
      <c r="N600" s="814" t="s">
        <v>541</v>
      </c>
      <c r="O600" s="834">
        <f>+'Form 2F'!$A$20</f>
        <v>0</v>
      </c>
      <c r="P600" s="950" t="e">
        <f>VLOOKUP($O600,ICP!$A:$B,2,FALSE)</f>
        <v>#N/A</v>
      </c>
      <c r="R600" s="837" t="s">
        <v>354</v>
      </c>
      <c r="S600" s="949">
        <f t="shared" si="20"/>
        <v>0</v>
      </c>
      <c r="T600" s="909">
        <f>+'Form 2F'!$B20</f>
        <v>0</v>
      </c>
    </row>
    <row r="601" spans="1:20">
      <c r="A601" s="834" t="s">
        <v>1202</v>
      </c>
      <c r="B601" s="834"/>
      <c r="C601" s="834"/>
      <c r="D601" s="834"/>
      <c r="E601" s="837"/>
      <c r="F601" s="837"/>
      <c r="G601" s="834"/>
      <c r="H601" s="845"/>
      <c r="I601" s="836"/>
      <c r="J601" s="834"/>
      <c r="K601" s="834"/>
      <c r="L601" s="816" t="s">
        <v>1088</v>
      </c>
      <c r="M601" s="834" t="s">
        <v>1148</v>
      </c>
      <c r="N601" s="814" t="s">
        <v>1166</v>
      </c>
      <c r="O601" s="834">
        <f>+O600</f>
        <v>0</v>
      </c>
      <c r="P601" s="950" t="e">
        <f>VLOOKUP($O601,ICP!$A:$B,2,FALSE)</f>
        <v>#N/A</v>
      </c>
      <c r="R601" s="837" t="s">
        <v>354</v>
      </c>
      <c r="S601" s="949">
        <f t="shared" si="20"/>
        <v>0</v>
      </c>
      <c r="T601" s="909">
        <f>+'Form 2F'!$C20</f>
        <v>0</v>
      </c>
    </row>
    <row r="602" spans="1:20">
      <c r="A602" s="834" t="s">
        <v>1165</v>
      </c>
      <c r="B602" s="834"/>
      <c r="C602" s="834"/>
      <c r="D602" s="834"/>
      <c r="E602" s="837"/>
      <c r="F602" s="837"/>
      <c r="G602" s="834"/>
      <c r="H602" s="845"/>
      <c r="I602" s="836"/>
      <c r="J602" s="834"/>
      <c r="K602" s="834"/>
      <c r="L602" s="816" t="s">
        <v>1088</v>
      </c>
      <c r="M602" s="834" t="s">
        <v>1148</v>
      </c>
      <c r="N602" s="814" t="s">
        <v>1090</v>
      </c>
      <c r="O602" s="834">
        <f>+O600</f>
        <v>0</v>
      </c>
      <c r="P602" s="950" t="e">
        <f>VLOOKUP($O602,ICP!$A:$B,2,FALSE)</f>
        <v>#N/A</v>
      </c>
      <c r="R602" s="837" t="s">
        <v>354</v>
      </c>
      <c r="S602" s="949">
        <f t="shared" si="20"/>
        <v>0</v>
      </c>
      <c r="T602" s="909">
        <f>+'Form 2F'!$D20</f>
        <v>0</v>
      </c>
    </row>
    <row r="603" spans="1:20">
      <c r="A603" s="834" t="s">
        <v>1154</v>
      </c>
      <c r="B603" s="834"/>
      <c r="C603" s="834"/>
      <c r="D603" s="834"/>
      <c r="E603" s="837"/>
      <c r="F603" s="837"/>
      <c r="G603" s="834"/>
      <c r="H603" s="845"/>
      <c r="I603" s="836"/>
      <c r="J603" s="834"/>
      <c r="K603" s="834"/>
      <c r="L603" s="816" t="s">
        <v>1088</v>
      </c>
      <c r="M603" s="834" t="s">
        <v>1148</v>
      </c>
      <c r="N603" s="814" t="s">
        <v>1089</v>
      </c>
      <c r="O603" s="834">
        <f>+O600</f>
        <v>0</v>
      </c>
      <c r="P603" s="950" t="e">
        <f>VLOOKUP($O603,ICP!$A:$B,2,FALSE)</f>
        <v>#N/A</v>
      </c>
      <c r="R603" s="837" t="s">
        <v>354</v>
      </c>
      <c r="S603" s="949">
        <f t="shared" si="20"/>
        <v>0</v>
      </c>
      <c r="T603" s="909">
        <f>+'Form 2F'!$E20</f>
        <v>0</v>
      </c>
    </row>
    <row r="604" spans="1:20">
      <c r="A604" s="834" t="s">
        <v>1155</v>
      </c>
      <c r="B604" s="834"/>
      <c r="C604" s="834"/>
      <c r="D604" s="834"/>
      <c r="E604" s="837"/>
      <c r="F604" s="837"/>
      <c r="G604" s="834"/>
      <c r="H604" s="845"/>
      <c r="I604" s="836"/>
      <c r="J604" s="834"/>
      <c r="K604" s="834"/>
      <c r="L604" s="816" t="s">
        <v>1088</v>
      </c>
      <c r="M604" s="834" t="s">
        <v>1148</v>
      </c>
      <c r="N604" s="814" t="s">
        <v>1091</v>
      </c>
      <c r="O604" s="834">
        <f>+O600</f>
        <v>0</v>
      </c>
      <c r="P604" s="950" t="e">
        <f>VLOOKUP($O604,ICP!$A:$B,2,FALSE)</f>
        <v>#N/A</v>
      </c>
      <c r="R604" s="837" t="s">
        <v>354</v>
      </c>
      <c r="S604" s="949">
        <f t="shared" si="20"/>
        <v>0</v>
      </c>
      <c r="T604" s="909">
        <f>+'Form 2F'!$F20</f>
        <v>0</v>
      </c>
    </row>
    <row r="605" spans="1:20">
      <c r="A605" s="834" t="s">
        <v>1153</v>
      </c>
      <c r="B605" s="834" t="s">
        <v>303</v>
      </c>
      <c r="C605" s="834">
        <v>220805</v>
      </c>
      <c r="D605" s="834" t="s">
        <v>596</v>
      </c>
      <c r="E605" s="837" t="s">
        <v>634</v>
      </c>
      <c r="F605" s="837"/>
      <c r="G605" s="834" t="s">
        <v>685</v>
      </c>
      <c r="H605" s="845" t="s">
        <v>544</v>
      </c>
      <c r="I605" s="836" t="s">
        <v>686</v>
      </c>
      <c r="J605" s="834" t="str">
        <f t="shared" si="19"/>
        <v>No Match</v>
      </c>
      <c r="K605" s="834" t="s">
        <v>807</v>
      </c>
      <c r="L605" s="816" t="s">
        <v>1088</v>
      </c>
      <c r="M605" s="834" t="s">
        <v>1148</v>
      </c>
      <c r="N605" s="814" t="s">
        <v>541</v>
      </c>
      <c r="O605" s="834">
        <f>+'Form 2F'!$A$21</f>
        <v>0</v>
      </c>
      <c r="P605" s="950" t="e">
        <f>VLOOKUP($O605,ICP!$A:$B,2,FALSE)</f>
        <v>#N/A</v>
      </c>
      <c r="R605" s="837" t="s">
        <v>354</v>
      </c>
      <c r="S605" s="949">
        <f t="shared" si="20"/>
        <v>0</v>
      </c>
      <c r="T605" s="909">
        <f>+'Form 2F'!$B21</f>
        <v>0</v>
      </c>
    </row>
    <row r="606" spans="1:20">
      <c r="A606" s="834" t="s">
        <v>1202</v>
      </c>
      <c r="B606" s="834"/>
      <c r="C606" s="834"/>
      <c r="D606" s="834"/>
      <c r="E606" s="837"/>
      <c r="F606" s="837"/>
      <c r="G606" s="834"/>
      <c r="H606" s="845"/>
      <c r="I606" s="836"/>
      <c r="J606" s="834"/>
      <c r="K606" s="834"/>
      <c r="L606" s="816" t="s">
        <v>1088</v>
      </c>
      <c r="M606" s="834" t="s">
        <v>1148</v>
      </c>
      <c r="N606" s="814" t="s">
        <v>1166</v>
      </c>
      <c r="O606" s="834">
        <f>+O605</f>
        <v>0</v>
      </c>
      <c r="P606" s="950" t="e">
        <f>VLOOKUP($O606,ICP!$A:$B,2,FALSE)</f>
        <v>#N/A</v>
      </c>
      <c r="R606" s="837" t="s">
        <v>354</v>
      </c>
      <c r="S606" s="949">
        <f t="shared" si="20"/>
        <v>0</v>
      </c>
      <c r="T606" s="909">
        <f>+'Form 2F'!$C21</f>
        <v>0</v>
      </c>
    </row>
    <row r="607" spans="1:20">
      <c r="A607" s="834" t="s">
        <v>1165</v>
      </c>
      <c r="B607" s="834"/>
      <c r="C607" s="834"/>
      <c r="D607" s="834"/>
      <c r="E607" s="837"/>
      <c r="F607" s="837"/>
      <c r="G607" s="834"/>
      <c r="H607" s="845"/>
      <c r="I607" s="836"/>
      <c r="J607" s="834"/>
      <c r="K607" s="834"/>
      <c r="L607" s="816" t="s">
        <v>1088</v>
      </c>
      <c r="M607" s="834" t="s">
        <v>1148</v>
      </c>
      <c r="N607" s="814" t="s">
        <v>1090</v>
      </c>
      <c r="O607" s="834">
        <f>+O605</f>
        <v>0</v>
      </c>
      <c r="P607" s="950" t="e">
        <f>VLOOKUP($O607,ICP!$A:$B,2,FALSE)</f>
        <v>#N/A</v>
      </c>
      <c r="R607" s="837" t="s">
        <v>354</v>
      </c>
      <c r="S607" s="949">
        <f t="shared" si="20"/>
        <v>0</v>
      </c>
      <c r="T607" s="909">
        <f>+'Form 2F'!$D21</f>
        <v>0</v>
      </c>
    </row>
    <row r="608" spans="1:20">
      <c r="A608" s="834" t="s">
        <v>1154</v>
      </c>
      <c r="B608" s="834"/>
      <c r="C608" s="834"/>
      <c r="D608" s="834"/>
      <c r="E608" s="837"/>
      <c r="F608" s="837"/>
      <c r="G608" s="834"/>
      <c r="H608" s="845"/>
      <c r="I608" s="836"/>
      <c r="J608" s="834"/>
      <c r="K608" s="834"/>
      <c r="L608" s="816" t="s">
        <v>1088</v>
      </c>
      <c r="M608" s="834" t="s">
        <v>1148</v>
      </c>
      <c r="N608" s="814" t="s">
        <v>1089</v>
      </c>
      <c r="O608" s="834">
        <f>+O605</f>
        <v>0</v>
      </c>
      <c r="P608" s="950" t="e">
        <f>VLOOKUP($O608,ICP!$A:$B,2,FALSE)</f>
        <v>#N/A</v>
      </c>
      <c r="R608" s="837" t="s">
        <v>354</v>
      </c>
      <c r="S608" s="949">
        <f t="shared" si="20"/>
        <v>0</v>
      </c>
      <c r="T608" s="909">
        <f>+'Form 2F'!$E21</f>
        <v>0</v>
      </c>
    </row>
    <row r="609" spans="1:20">
      <c r="A609" s="834" t="s">
        <v>1155</v>
      </c>
      <c r="B609" s="834"/>
      <c r="C609" s="834"/>
      <c r="D609" s="834"/>
      <c r="E609" s="837"/>
      <c r="F609" s="837"/>
      <c r="G609" s="834"/>
      <c r="H609" s="845"/>
      <c r="I609" s="836"/>
      <c r="J609" s="834"/>
      <c r="K609" s="834"/>
      <c r="L609" s="816" t="s">
        <v>1088</v>
      </c>
      <c r="M609" s="834" t="s">
        <v>1148</v>
      </c>
      <c r="N609" s="814" t="s">
        <v>1091</v>
      </c>
      <c r="O609" s="834">
        <f>+O605</f>
        <v>0</v>
      </c>
      <c r="P609" s="950" t="e">
        <f>VLOOKUP($O609,ICP!$A:$B,2,FALSE)</f>
        <v>#N/A</v>
      </c>
      <c r="R609" s="837" t="s">
        <v>354</v>
      </c>
      <c r="S609" s="949">
        <f t="shared" si="20"/>
        <v>0</v>
      </c>
      <c r="T609" s="909">
        <f>+'Form 2F'!$F21</f>
        <v>0</v>
      </c>
    </row>
    <row r="610" spans="1:20">
      <c r="A610" s="834" t="s">
        <v>1153</v>
      </c>
      <c r="B610" s="834" t="s">
        <v>303</v>
      </c>
      <c r="C610" s="834">
        <v>220805</v>
      </c>
      <c r="D610" s="834" t="s">
        <v>596</v>
      </c>
      <c r="E610" s="837" t="s">
        <v>634</v>
      </c>
      <c r="F610" s="837"/>
      <c r="G610" s="834" t="s">
        <v>685</v>
      </c>
      <c r="H610" s="845" t="s">
        <v>544</v>
      </c>
      <c r="I610" s="836" t="s">
        <v>686</v>
      </c>
      <c r="J610" s="834" t="str">
        <f t="shared" si="19"/>
        <v>No Match</v>
      </c>
      <c r="K610" s="834" t="s">
        <v>807</v>
      </c>
      <c r="L610" s="816" t="s">
        <v>1088</v>
      </c>
      <c r="M610" s="834" t="s">
        <v>1148</v>
      </c>
      <c r="N610" s="814" t="s">
        <v>541</v>
      </c>
      <c r="O610" s="834">
        <f>+'Form 2F'!$A$22</f>
        <v>0</v>
      </c>
      <c r="P610" s="950" t="e">
        <f>VLOOKUP($O610,ICP!$A:$B,2,FALSE)</f>
        <v>#N/A</v>
      </c>
      <c r="R610" s="837" t="s">
        <v>354</v>
      </c>
      <c r="S610" s="949">
        <f t="shared" si="20"/>
        <v>0</v>
      </c>
      <c r="T610" s="909">
        <f>+'Form 2F'!$B22</f>
        <v>0</v>
      </c>
    </row>
    <row r="611" spans="1:20">
      <c r="A611" s="834" t="s">
        <v>1202</v>
      </c>
      <c r="B611" s="834"/>
      <c r="C611" s="834"/>
      <c r="D611" s="834"/>
      <c r="E611" s="837"/>
      <c r="F611" s="837"/>
      <c r="G611" s="834"/>
      <c r="H611" s="845"/>
      <c r="I611" s="836"/>
      <c r="J611" s="834"/>
      <c r="K611" s="834"/>
      <c r="L611" s="816" t="s">
        <v>1088</v>
      </c>
      <c r="M611" s="834" t="s">
        <v>1148</v>
      </c>
      <c r="N611" s="814" t="s">
        <v>1166</v>
      </c>
      <c r="O611" s="834">
        <f>+O610</f>
        <v>0</v>
      </c>
      <c r="P611" s="950" t="e">
        <f>VLOOKUP($O611,ICP!$A:$B,2,FALSE)</f>
        <v>#N/A</v>
      </c>
      <c r="R611" s="837" t="s">
        <v>354</v>
      </c>
      <c r="S611" s="949">
        <f t="shared" si="20"/>
        <v>0</v>
      </c>
      <c r="T611" s="909">
        <f>+'Form 2F'!$C22</f>
        <v>0</v>
      </c>
    </row>
    <row r="612" spans="1:20">
      <c r="A612" s="834" t="s">
        <v>1165</v>
      </c>
      <c r="B612" s="834"/>
      <c r="C612" s="834"/>
      <c r="D612" s="834"/>
      <c r="E612" s="837"/>
      <c r="F612" s="837"/>
      <c r="G612" s="834"/>
      <c r="H612" s="845"/>
      <c r="I612" s="836"/>
      <c r="J612" s="834"/>
      <c r="K612" s="834"/>
      <c r="L612" s="816" t="s">
        <v>1088</v>
      </c>
      <c r="M612" s="834" t="s">
        <v>1148</v>
      </c>
      <c r="N612" s="814" t="s">
        <v>1090</v>
      </c>
      <c r="O612" s="834">
        <f>+O610</f>
        <v>0</v>
      </c>
      <c r="P612" s="950" t="e">
        <f>VLOOKUP($O612,ICP!$A:$B,2,FALSE)</f>
        <v>#N/A</v>
      </c>
      <c r="R612" s="837" t="s">
        <v>354</v>
      </c>
      <c r="S612" s="949">
        <f t="shared" si="20"/>
        <v>0</v>
      </c>
      <c r="T612" s="909">
        <f>+'Form 2F'!$D22</f>
        <v>0</v>
      </c>
    </row>
    <row r="613" spans="1:20">
      <c r="A613" s="834" t="s">
        <v>1154</v>
      </c>
      <c r="B613" s="834"/>
      <c r="C613" s="834"/>
      <c r="D613" s="834"/>
      <c r="E613" s="837"/>
      <c r="F613" s="837"/>
      <c r="G613" s="834"/>
      <c r="H613" s="845"/>
      <c r="I613" s="836"/>
      <c r="J613" s="834"/>
      <c r="K613" s="834"/>
      <c r="L613" s="816" t="s">
        <v>1088</v>
      </c>
      <c r="M613" s="834" t="s">
        <v>1148</v>
      </c>
      <c r="N613" s="814" t="s">
        <v>1089</v>
      </c>
      <c r="O613" s="834">
        <f>+O610</f>
        <v>0</v>
      </c>
      <c r="P613" s="950" t="e">
        <f>VLOOKUP($O613,ICP!$A:$B,2,FALSE)</f>
        <v>#N/A</v>
      </c>
      <c r="R613" s="837" t="s">
        <v>354</v>
      </c>
      <c r="S613" s="949">
        <f t="shared" si="20"/>
        <v>0</v>
      </c>
      <c r="T613" s="909">
        <f>+'Form 2F'!$E22</f>
        <v>0</v>
      </c>
    </row>
    <row r="614" spans="1:20">
      <c r="A614" s="834" t="s">
        <v>1155</v>
      </c>
      <c r="B614" s="834"/>
      <c r="C614" s="834"/>
      <c r="D614" s="834"/>
      <c r="E614" s="837"/>
      <c r="F614" s="837"/>
      <c r="G614" s="834"/>
      <c r="H614" s="845"/>
      <c r="I614" s="836"/>
      <c r="J614" s="834"/>
      <c r="K614" s="834"/>
      <c r="L614" s="816" t="s">
        <v>1088</v>
      </c>
      <c r="M614" s="834" t="s">
        <v>1148</v>
      </c>
      <c r="N614" s="814" t="s">
        <v>1091</v>
      </c>
      <c r="O614" s="834">
        <f>+O610</f>
        <v>0</v>
      </c>
      <c r="P614" s="950" t="e">
        <f>VLOOKUP($O614,ICP!$A:$B,2,FALSE)</f>
        <v>#N/A</v>
      </c>
      <c r="R614" s="837" t="s">
        <v>354</v>
      </c>
      <c r="S614" s="949">
        <f t="shared" si="20"/>
        <v>0</v>
      </c>
      <c r="T614" s="909">
        <f>+'Form 2F'!$F22</f>
        <v>0</v>
      </c>
    </row>
    <row r="615" spans="1:20">
      <c r="A615" s="834" t="s">
        <v>1153</v>
      </c>
      <c r="B615" s="834" t="s">
        <v>303</v>
      </c>
      <c r="C615" s="834">
        <v>220805</v>
      </c>
      <c r="D615" s="834" t="s">
        <v>596</v>
      </c>
      <c r="E615" s="837" t="s">
        <v>634</v>
      </c>
      <c r="F615" s="837"/>
      <c r="G615" s="834" t="s">
        <v>685</v>
      </c>
      <c r="H615" s="845" t="s">
        <v>544</v>
      </c>
      <c r="I615" s="836" t="s">
        <v>686</v>
      </c>
      <c r="J615" s="834" t="str">
        <f t="shared" si="19"/>
        <v>No Match</v>
      </c>
      <c r="K615" s="834" t="s">
        <v>807</v>
      </c>
      <c r="L615" s="816" t="s">
        <v>1088</v>
      </c>
      <c r="M615" s="834" t="s">
        <v>1148</v>
      </c>
      <c r="N615" s="814" t="s">
        <v>541</v>
      </c>
      <c r="O615" s="834">
        <f>+'Form 2F'!$A$23</f>
        <v>0</v>
      </c>
      <c r="P615" s="950" t="e">
        <f>VLOOKUP($O615,ICP!$A:$B,2,FALSE)</f>
        <v>#N/A</v>
      </c>
      <c r="R615" s="837" t="s">
        <v>354</v>
      </c>
      <c r="S615" s="949">
        <f t="shared" si="20"/>
        <v>0</v>
      </c>
      <c r="T615" s="909">
        <f>+'Form 2F'!$B23</f>
        <v>0</v>
      </c>
    </row>
    <row r="616" spans="1:20">
      <c r="A616" s="834" t="s">
        <v>1202</v>
      </c>
      <c r="B616" s="834"/>
      <c r="C616" s="834"/>
      <c r="D616" s="834"/>
      <c r="E616" s="837"/>
      <c r="F616" s="837"/>
      <c r="G616" s="834"/>
      <c r="H616" s="845"/>
      <c r="I616" s="836"/>
      <c r="J616" s="834"/>
      <c r="K616" s="834"/>
      <c r="L616" s="816" t="s">
        <v>1088</v>
      </c>
      <c r="M616" s="834" t="s">
        <v>1148</v>
      </c>
      <c r="N616" s="814" t="s">
        <v>1166</v>
      </c>
      <c r="O616" s="834">
        <f>+O615</f>
        <v>0</v>
      </c>
      <c r="P616" s="950" t="e">
        <f>VLOOKUP($O616,ICP!$A:$B,2,FALSE)</f>
        <v>#N/A</v>
      </c>
      <c r="R616" s="837" t="s">
        <v>354</v>
      </c>
      <c r="S616" s="949">
        <f t="shared" si="20"/>
        <v>0</v>
      </c>
      <c r="T616" s="909">
        <f>+'Form 2F'!$C23</f>
        <v>0</v>
      </c>
    </row>
    <row r="617" spans="1:20">
      <c r="A617" s="834" t="s">
        <v>1165</v>
      </c>
      <c r="B617" s="834"/>
      <c r="C617" s="834"/>
      <c r="D617" s="834"/>
      <c r="E617" s="837"/>
      <c r="F617" s="837"/>
      <c r="G617" s="834"/>
      <c r="H617" s="845"/>
      <c r="I617" s="836"/>
      <c r="J617" s="834"/>
      <c r="K617" s="834"/>
      <c r="L617" s="816" t="s">
        <v>1088</v>
      </c>
      <c r="M617" s="834" t="s">
        <v>1148</v>
      </c>
      <c r="N617" s="814" t="s">
        <v>1090</v>
      </c>
      <c r="O617" s="834">
        <f>+O615</f>
        <v>0</v>
      </c>
      <c r="P617" s="950" t="e">
        <f>VLOOKUP($O617,ICP!$A:$B,2,FALSE)</f>
        <v>#N/A</v>
      </c>
      <c r="R617" s="837" t="s">
        <v>354</v>
      </c>
      <c r="S617" s="949">
        <f t="shared" si="20"/>
        <v>0</v>
      </c>
      <c r="T617" s="909">
        <f>+'Form 2F'!$D23</f>
        <v>0</v>
      </c>
    </row>
    <row r="618" spans="1:20">
      <c r="A618" s="834" t="s">
        <v>1154</v>
      </c>
      <c r="B618" s="834"/>
      <c r="C618" s="834"/>
      <c r="D618" s="834"/>
      <c r="E618" s="837"/>
      <c r="F618" s="837"/>
      <c r="G618" s="834"/>
      <c r="H618" s="845"/>
      <c r="I618" s="836"/>
      <c r="J618" s="834"/>
      <c r="K618" s="834"/>
      <c r="L618" s="816" t="s">
        <v>1088</v>
      </c>
      <c r="M618" s="834" t="s">
        <v>1148</v>
      </c>
      <c r="N618" s="814" t="s">
        <v>1089</v>
      </c>
      <c r="O618" s="834">
        <f>+O615</f>
        <v>0</v>
      </c>
      <c r="P618" s="950" t="e">
        <f>VLOOKUP($O618,ICP!$A:$B,2,FALSE)</f>
        <v>#N/A</v>
      </c>
      <c r="R618" s="837" t="s">
        <v>354</v>
      </c>
      <c r="S618" s="949">
        <f t="shared" si="20"/>
        <v>0</v>
      </c>
      <c r="T618" s="909">
        <f>+'Form 2F'!$E23</f>
        <v>0</v>
      </c>
    </row>
    <row r="619" spans="1:20">
      <c r="A619" s="834" t="s">
        <v>1155</v>
      </c>
      <c r="B619" s="834"/>
      <c r="C619" s="834"/>
      <c r="D619" s="834"/>
      <c r="E619" s="837"/>
      <c r="F619" s="837"/>
      <c r="G619" s="834"/>
      <c r="H619" s="845"/>
      <c r="I619" s="836"/>
      <c r="J619" s="834"/>
      <c r="K619" s="834"/>
      <c r="L619" s="816" t="s">
        <v>1088</v>
      </c>
      <c r="M619" s="834" t="s">
        <v>1148</v>
      </c>
      <c r="N619" s="814" t="s">
        <v>1091</v>
      </c>
      <c r="O619" s="834">
        <f>+O615</f>
        <v>0</v>
      </c>
      <c r="P619" s="950" t="e">
        <f>VLOOKUP($O619,ICP!$A:$B,2,FALSE)</f>
        <v>#N/A</v>
      </c>
      <c r="R619" s="837" t="s">
        <v>354</v>
      </c>
      <c r="S619" s="949">
        <f t="shared" si="20"/>
        <v>0</v>
      </c>
      <c r="T619" s="909">
        <f>+'Form 2F'!$F23</f>
        <v>0</v>
      </c>
    </row>
    <row r="620" spans="1:20">
      <c r="A620" s="834" t="s">
        <v>1153</v>
      </c>
      <c r="B620" s="834" t="s">
        <v>303</v>
      </c>
      <c r="C620" s="834">
        <v>220805</v>
      </c>
      <c r="D620" s="834" t="s">
        <v>596</v>
      </c>
      <c r="E620" s="837" t="s">
        <v>634</v>
      </c>
      <c r="F620" s="837"/>
      <c r="G620" s="834" t="s">
        <v>685</v>
      </c>
      <c r="H620" s="845" t="s">
        <v>544</v>
      </c>
      <c r="I620" s="836" t="s">
        <v>686</v>
      </c>
      <c r="J620" s="834" t="str">
        <f t="shared" si="19"/>
        <v>No Match</v>
      </c>
      <c r="K620" s="834" t="s">
        <v>807</v>
      </c>
      <c r="L620" s="816" t="s">
        <v>1088</v>
      </c>
      <c r="M620" s="834" t="s">
        <v>1148</v>
      </c>
      <c r="N620" s="814" t="s">
        <v>541</v>
      </c>
      <c r="O620" s="834">
        <f>+'Form 2F'!$A$24</f>
        <v>0</v>
      </c>
      <c r="P620" s="950" t="e">
        <f>VLOOKUP($O620,ICP!$A:$B,2,FALSE)</f>
        <v>#N/A</v>
      </c>
      <c r="R620" s="837" t="s">
        <v>354</v>
      </c>
      <c r="S620" s="949">
        <f t="shared" si="20"/>
        <v>0</v>
      </c>
      <c r="T620" s="909">
        <f>+'Form 2F'!$B24</f>
        <v>0</v>
      </c>
    </row>
    <row r="621" spans="1:20">
      <c r="A621" s="834" t="s">
        <v>1202</v>
      </c>
      <c r="B621" s="834"/>
      <c r="C621" s="834"/>
      <c r="D621" s="834"/>
      <c r="E621" s="837"/>
      <c r="F621" s="837"/>
      <c r="G621" s="834"/>
      <c r="H621" s="845"/>
      <c r="I621" s="836"/>
      <c r="J621" s="834"/>
      <c r="K621" s="834"/>
      <c r="L621" s="816" t="s">
        <v>1088</v>
      </c>
      <c r="M621" s="834" t="s">
        <v>1148</v>
      </c>
      <c r="N621" s="814" t="s">
        <v>1166</v>
      </c>
      <c r="O621" s="834">
        <f>+O620</f>
        <v>0</v>
      </c>
      <c r="P621" s="950" t="e">
        <f>VLOOKUP($O621,ICP!$A:$B,2,FALSE)</f>
        <v>#N/A</v>
      </c>
      <c r="R621" s="837" t="s">
        <v>354</v>
      </c>
      <c r="S621" s="949">
        <f t="shared" si="20"/>
        <v>0</v>
      </c>
      <c r="T621" s="909">
        <f>+'Form 2F'!$C24</f>
        <v>0</v>
      </c>
    </row>
    <row r="622" spans="1:20">
      <c r="A622" s="834" t="s">
        <v>1165</v>
      </c>
      <c r="B622" s="834"/>
      <c r="C622" s="834"/>
      <c r="D622" s="834"/>
      <c r="E622" s="837"/>
      <c r="F622" s="837"/>
      <c r="G622" s="834"/>
      <c r="H622" s="845"/>
      <c r="I622" s="836"/>
      <c r="J622" s="834"/>
      <c r="K622" s="834"/>
      <c r="L622" s="816" t="s">
        <v>1088</v>
      </c>
      <c r="M622" s="834" t="s">
        <v>1148</v>
      </c>
      <c r="N622" s="814" t="s">
        <v>1090</v>
      </c>
      <c r="O622" s="834">
        <f>+O620</f>
        <v>0</v>
      </c>
      <c r="P622" s="950" t="e">
        <f>VLOOKUP($O622,ICP!$A:$B,2,FALSE)</f>
        <v>#N/A</v>
      </c>
      <c r="R622" s="837" t="s">
        <v>354</v>
      </c>
      <c r="S622" s="949">
        <f t="shared" si="20"/>
        <v>0</v>
      </c>
      <c r="T622" s="909">
        <f>+'Form 2F'!$D24</f>
        <v>0</v>
      </c>
    </row>
    <row r="623" spans="1:20">
      <c r="A623" s="834" t="s">
        <v>1154</v>
      </c>
      <c r="B623" s="834"/>
      <c r="C623" s="834"/>
      <c r="D623" s="834"/>
      <c r="E623" s="837"/>
      <c r="F623" s="837"/>
      <c r="G623" s="834"/>
      <c r="H623" s="845"/>
      <c r="I623" s="836"/>
      <c r="J623" s="834"/>
      <c r="K623" s="834"/>
      <c r="L623" s="816" t="s">
        <v>1088</v>
      </c>
      <c r="M623" s="834" t="s">
        <v>1148</v>
      </c>
      <c r="N623" s="814" t="s">
        <v>1089</v>
      </c>
      <c r="O623" s="834">
        <f>+O620</f>
        <v>0</v>
      </c>
      <c r="P623" s="950" t="e">
        <f>VLOOKUP($O623,ICP!$A:$B,2,FALSE)</f>
        <v>#N/A</v>
      </c>
      <c r="R623" s="837" t="s">
        <v>354</v>
      </c>
      <c r="S623" s="949">
        <f t="shared" si="20"/>
        <v>0</v>
      </c>
      <c r="T623" s="909">
        <f>+'Form 2F'!$E24</f>
        <v>0</v>
      </c>
    </row>
    <row r="624" spans="1:20">
      <c r="A624" s="834" t="s">
        <v>1155</v>
      </c>
      <c r="B624" s="834"/>
      <c r="C624" s="834"/>
      <c r="D624" s="834"/>
      <c r="E624" s="837"/>
      <c r="F624" s="837"/>
      <c r="G624" s="834"/>
      <c r="H624" s="845"/>
      <c r="I624" s="836"/>
      <c r="J624" s="834"/>
      <c r="K624" s="834"/>
      <c r="L624" s="816" t="s">
        <v>1088</v>
      </c>
      <c r="M624" s="834" t="s">
        <v>1148</v>
      </c>
      <c r="N624" s="814" t="s">
        <v>1091</v>
      </c>
      <c r="O624" s="834">
        <f>+O620</f>
        <v>0</v>
      </c>
      <c r="P624" s="950" t="e">
        <f>VLOOKUP($O624,ICP!$A:$B,2,FALSE)</f>
        <v>#N/A</v>
      </c>
      <c r="R624" s="837" t="s">
        <v>354</v>
      </c>
      <c r="S624" s="949">
        <f t="shared" si="20"/>
        <v>0</v>
      </c>
      <c r="T624" s="909">
        <f>+'Form 2F'!$F24</f>
        <v>0</v>
      </c>
    </row>
    <row r="625" spans="1:20">
      <c r="A625" s="834" t="s">
        <v>1153</v>
      </c>
      <c r="B625" s="834" t="s">
        <v>303</v>
      </c>
      <c r="C625" s="834">
        <v>220805</v>
      </c>
      <c r="D625" s="834" t="s">
        <v>596</v>
      </c>
      <c r="E625" s="837" t="s">
        <v>634</v>
      </c>
      <c r="F625" s="837"/>
      <c r="G625" s="834" t="s">
        <v>685</v>
      </c>
      <c r="H625" s="845" t="s">
        <v>544</v>
      </c>
      <c r="I625" s="836" t="s">
        <v>686</v>
      </c>
      <c r="J625" s="834" t="str">
        <f t="shared" si="19"/>
        <v>No Match</v>
      </c>
      <c r="K625" s="834" t="s">
        <v>807</v>
      </c>
      <c r="L625" s="816" t="s">
        <v>1088</v>
      </c>
      <c r="M625" s="834" t="s">
        <v>1148</v>
      </c>
      <c r="N625" s="814" t="s">
        <v>541</v>
      </c>
      <c r="O625" s="834">
        <f>+'Form 2F'!$A$25</f>
        <v>0</v>
      </c>
      <c r="P625" s="950" t="e">
        <f>VLOOKUP($O625,ICP!$A:$B,2,FALSE)</f>
        <v>#N/A</v>
      </c>
      <c r="R625" s="837" t="s">
        <v>354</v>
      </c>
      <c r="S625" s="949">
        <f t="shared" si="20"/>
        <v>0</v>
      </c>
      <c r="T625" s="909">
        <f>+'Form 2F'!$B25</f>
        <v>0</v>
      </c>
    </row>
    <row r="626" spans="1:20">
      <c r="A626" s="834" t="s">
        <v>1202</v>
      </c>
      <c r="B626" s="834"/>
      <c r="C626" s="834"/>
      <c r="D626" s="834"/>
      <c r="E626" s="837"/>
      <c r="F626" s="837"/>
      <c r="G626" s="834"/>
      <c r="H626" s="845"/>
      <c r="I626" s="836"/>
      <c r="J626" s="834"/>
      <c r="K626" s="834"/>
      <c r="L626" s="816" t="s">
        <v>1088</v>
      </c>
      <c r="M626" s="834" t="s">
        <v>1148</v>
      </c>
      <c r="N626" s="814" t="s">
        <v>1166</v>
      </c>
      <c r="O626" s="834">
        <f>+O625</f>
        <v>0</v>
      </c>
      <c r="P626" s="950" t="e">
        <f>VLOOKUP($O626,ICP!$A:$B,2,FALSE)</f>
        <v>#N/A</v>
      </c>
      <c r="R626" s="837" t="s">
        <v>354</v>
      </c>
      <c r="S626" s="949">
        <f t="shared" si="20"/>
        <v>0</v>
      </c>
      <c r="T626" s="909">
        <f>+'Form 2F'!$C25</f>
        <v>0</v>
      </c>
    </row>
    <row r="627" spans="1:20">
      <c r="A627" s="834" t="s">
        <v>1165</v>
      </c>
      <c r="B627" s="834"/>
      <c r="C627" s="834"/>
      <c r="D627" s="834"/>
      <c r="E627" s="837"/>
      <c r="F627" s="837"/>
      <c r="G627" s="834"/>
      <c r="H627" s="845"/>
      <c r="I627" s="836"/>
      <c r="J627" s="834"/>
      <c r="K627" s="834"/>
      <c r="L627" s="816" t="s">
        <v>1088</v>
      </c>
      <c r="M627" s="834" t="s">
        <v>1148</v>
      </c>
      <c r="N627" s="814" t="s">
        <v>1090</v>
      </c>
      <c r="O627" s="834">
        <f>+O625</f>
        <v>0</v>
      </c>
      <c r="P627" s="950" t="e">
        <f>VLOOKUP($O627,ICP!$A:$B,2,FALSE)</f>
        <v>#N/A</v>
      </c>
      <c r="R627" s="837" t="s">
        <v>354</v>
      </c>
      <c r="S627" s="949">
        <f t="shared" si="20"/>
        <v>0</v>
      </c>
      <c r="T627" s="909">
        <f>+'Form 2F'!$D25</f>
        <v>0</v>
      </c>
    </row>
    <row r="628" spans="1:20">
      <c r="A628" s="834" t="s">
        <v>1154</v>
      </c>
      <c r="B628" s="834"/>
      <c r="C628" s="834"/>
      <c r="D628" s="834"/>
      <c r="E628" s="837"/>
      <c r="F628" s="837"/>
      <c r="G628" s="834"/>
      <c r="H628" s="845"/>
      <c r="I628" s="836"/>
      <c r="J628" s="834"/>
      <c r="K628" s="834"/>
      <c r="L628" s="816" t="s">
        <v>1088</v>
      </c>
      <c r="M628" s="834" t="s">
        <v>1148</v>
      </c>
      <c r="N628" s="814" t="s">
        <v>1089</v>
      </c>
      <c r="O628" s="834">
        <f>+O625</f>
        <v>0</v>
      </c>
      <c r="P628" s="950" t="e">
        <f>VLOOKUP($O628,ICP!$A:$B,2,FALSE)</f>
        <v>#N/A</v>
      </c>
      <c r="R628" s="837" t="s">
        <v>354</v>
      </c>
      <c r="S628" s="949">
        <f t="shared" si="20"/>
        <v>0</v>
      </c>
      <c r="T628" s="909">
        <f>+'Form 2F'!$E25</f>
        <v>0</v>
      </c>
    </row>
    <row r="629" spans="1:20">
      <c r="A629" s="834" t="s">
        <v>1155</v>
      </c>
      <c r="B629" s="834"/>
      <c r="C629" s="834"/>
      <c r="D629" s="834"/>
      <c r="E629" s="837"/>
      <c r="F629" s="837"/>
      <c r="G629" s="834"/>
      <c r="H629" s="845"/>
      <c r="I629" s="836"/>
      <c r="J629" s="834"/>
      <c r="K629" s="834"/>
      <c r="L629" s="816" t="s">
        <v>1088</v>
      </c>
      <c r="M629" s="834" t="s">
        <v>1148</v>
      </c>
      <c r="N629" s="814" t="s">
        <v>1091</v>
      </c>
      <c r="O629" s="834">
        <f>+O625</f>
        <v>0</v>
      </c>
      <c r="P629" s="950" t="e">
        <f>VLOOKUP($O629,ICP!$A:$B,2,FALSE)</f>
        <v>#N/A</v>
      </c>
      <c r="R629" s="837" t="s">
        <v>354</v>
      </c>
      <c r="S629" s="949">
        <f t="shared" si="20"/>
        <v>0</v>
      </c>
      <c r="T629" s="909">
        <f>+'Form 2F'!$F25</f>
        <v>0</v>
      </c>
    </row>
    <row r="630" spans="1:20">
      <c r="A630" s="834" t="s">
        <v>1153</v>
      </c>
      <c r="B630" s="834" t="s">
        <v>303</v>
      </c>
      <c r="C630" s="834">
        <v>220805</v>
      </c>
      <c r="D630" s="834" t="s">
        <v>596</v>
      </c>
      <c r="E630" s="837" t="s">
        <v>634</v>
      </c>
      <c r="F630" s="837"/>
      <c r="G630" s="834" t="s">
        <v>685</v>
      </c>
      <c r="H630" s="845" t="s">
        <v>544</v>
      </c>
      <c r="I630" s="836" t="s">
        <v>686</v>
      </c>
      <c r="J630" s="834" t="str">
        <f t="shared" si="19"/>
        <v>No Match</v>
      </c>
      <c r="K630" s="834" t="s">
        <v>807</v>
      </c>
      <c r="L630" s="816" t="s">
        <v>1088</v>
      </c>
      <c r="M630" s="834" t="s">
        <v>1148</v>
      </c>
      <c r="N630" s="814" t="s">
        <v>541</v>
      </c>
      <c r="O630" s="834">
        <f>+'Form 2F'!$A$26</f>
        <v>0</v>
      </c>
      <c r="P630" s="950" t="e">
        <f>VLOOKUP($O630,ICP!$A:$B,2,FALSE)</f>
        <v>#N/A</v>
      </c>
      <c r="R630" s="837" t="s">
        <v>354</v>
      </c>
      <c r="S630" s="949">
        <f t="shared" si="20"/>
        <v>0</v>
      </c>
      <c r="T630" s="909">
        <f>+'Form 2F'!$B26</f>
        <v>0</v>
      </c>
    </row>
    <row r="631" spans="1:20">
      <c r="A631" s="834" t="s">
        <v>1202</v>
      </c>
      <c r="B631" s="834"/>
      <c r="C631" s="834"/>
      <c r="D631" s="834"/>
      <c r="E631" s="837"/>
      <c r="F631" s="837"/>
      <c r="G631" s="834"/>
      <c r="H631" s="845"/>
      <c r="I631" s="836"/>
      <c r="J631" s="834"/>
      <c r="K631" s="834"/>
      <c r="L631" s="816" t="s">
        <v>1088</v>
      </c>
      <c r="M631" s="834" t="s">
        <v>1148</v>
      </c>
      <c r="N631" s="814" t="s">
        <v>1166</v>
      </c>
      <c r="O631" s="834">
        <f>+O630</f>
        <v>0</v>
      </c>
      <c r="P631" s="950" t="e">
        <f>VLOOKUP($O631,ICP!$A:$B,2,FALSE)</f>
        <v>#N/A</v>
      </c>
      <c r="R631" s="837" t="s">
        <v>354</v>
      </c>
      <c r="S631" s="949">
        <f t="shared" si="20"/>
        <v>0</v>
      </c>
      <c r="T631" s="909">
        <f>+'Form 2F'!$C26</f>
        <v>0</v>
      </c>
    </row>
    <row r="632" spans="1:20">
      <c r="A632" s="834" t="s">
        <v>1165</v>
      </c>
      <c r="B632" s="834"/>
      <c r="C632" s="834"/>
      <c r="D632" s="834"/>
      <c r="E632" s="837"/>
      <c r="F632" s="837"/>
      <c r="G632" s="834"/>
      <c r="H632" s="845"/>
      <c r="I632" s="836"/>
      <c r="J632" s="834"/>
      <c r="K632" s="834"/>
      <c r="L632" s="816" t="s">
        <v>1088</v>
      </c>
      <c r="M632" s="834" t="s">
        <v>1148</v>
      </c>
      <c r="N632" s="814" t="s">
        <v>1090</v>
      </c>
      <c r="O632" s="834">
        <f>+O630</f>
        <v>0</v>
      </c>
      <c r="P632" s="950" t="e">
        <f>VLOOKUP($O632,ICP!$A:$B,2,FALSE)</f>
        <v>#N/A</v>
      </c>
      <c r="R632" s="837" t="s">
        <v>354</v>
      </c>
      <c r="S632" s="949">
        <f t="shared" si="20"/>
        <v>0</v>
      </c>
      <c r="T632" s="909">
        <f>+'Form 2F'!$D26</f>
        <v>0</v>
      </c>
    </row>
    <row r="633" spans="1:20">
      <c r="A633" s="834" t="s">
        <v>1154</v>
      </c>
      <c r="B633" s="834"/>
      <c r="C633" s="834"/>
      <c r="D633" s="834"/>
      <c r="E633" s="837"/>
      <c r="F633" s="837"/>
      <c r="G633" s="834"/>
      <c r="H633" s="845"/>
      <c r="I633" s="836"/>
      <c r="J633" s="834"/>
      <c r="K633" s="834"/>
      <c r="L633" s="816" t="s">
        <v>1088</v>
      </c>
      <c r="M633" s="834" t="s">
        <v>1148</v>
      </c>
      <c r="N633" s="814" t="s">
        <v>1089</v>
      </c>
      <c r="O633" s="834">
        <f>+O630</f>
        <v>0</v>
      </c>
      <c r="P633" s="950" t="e">
        <f>VLOOKUP($O633,ICP!$A:$B,2,FALSE)</f>
        <v>#N/A</v>
      </c>
      <c r="R633" s="837" t="s">
        <v>354</v>
      </c>
      <c r="S633" s="949">
        <f t="shared" si="20"/>
        <v>0</v>
      </c>
      <c r="T633" s="909">
        <f>+'Form 2F'!$E26</f>
        <v>0</v>
      </c>
    </row>
    <row r="634" spans="1:20">
      <c r="A634" s="834" t="s">
        <v>1155</v>
      </c>
      <c r="B634" s="834"/>
      <c r="C634" s="834"/>
      <c r="D634" s="834"/>
      <c r="E634" s="837"/>
      <c r="F634" s="837"/>
      <c r="G634" s="834"/>
      <c r="H634" s="845"/>
      <c r="I634" s="836"/>
      <c r="J634" s="834"/>
      <c r="K634" s="834"/>
      <c r="L634" s="816" t="s">
        <v>1088</v>
      </c>
      <c r="M634" s="834" t="s">
        <v>1148</v>
      </c>
      <c r="N634" s="814" t="s">
        <v>1091</v>
      </c>
      <c r="O634" s="834">
        <f>+O630</f>
        <v>0</v>
      </c>
      <c r="P634" s="950" t="e">
        <f>VLOOKUP($O634,ICP!$A:$B,2,FALSE)</f>
        <v>#N/A</v>
      </c>
      <c r="R634" s="837" t="s">
        <v>354</v>
      </c>
      <c r="S634" s="949">
        <f t="shared" si="20"/>
        <v>0</v>
      </c>
      <c r="T634" s="909">
        <f>+'Form 2F'!$F26</f>
        <v>0</v>
      </c>
    </row>
    <row r="635" spans="1:20">
      <c r="A635" s="834" t="s">
        <v>1153</v>
      </c>
      <c r="B635" s="813" t="s">
        <v>303</v>
      </c>
      <c r="C635" s="834">
        <v>220805</v>
      </c>
      <c r="D635" s="834" t="s">
        <v>596</v>
      </c>
      <c r="E635" s="837" t="s">
        <v>634</v>
      </c>
      <c r="F635" s="837"/>
      <c r="G635" s="834" t="s">
        <v>685</v>
      </c>
      <c r="H635" s="845" t="s">
        <v>544</v>
      </c>
      <c r="I635" s="836" t="s">
        <v>686</v>
      </c>
      <c r="J635" s="834" t="str">
        <f t="shared" si="19"/>
        <v>No Match</v>
      </c>
      <c r="K635" s="834" t="s">
        <v>807</v>
      </c>
      <c r="L635" s="816" t="s">
        <v>1088</v>
      </c>
      <c r="M635" s="834" t="s">
        <v>1148</v>
      </c>
      <c r="N635" s="814" t="s">
        <v>541</v>
      </c>
      <c r="O635" s="813">
        <f>+'Form 2F'!$A$27</f>
        <v>0</v>
      </c>
      <c r="P635" s="950" t="e">
        <f>VLOOKUP($O635,ICP!$A:$B,2,FALSE)</f>
        <v>#N/A</v>
      </c>
      <c r="R635" s="837" t="s">
        <v>354</v>
      </c>
      <c r="S635" s="949">
        <f t="shared" si="20"/>
        <v>0</v>
      </c>
      <c r="T635" s="909">
        <f>+'Form 2F'!$B27</f>
        <v>0</v>
      </c>
    </row>
    <row r="636" spans="1:20">
      <c r="A636" s="834" t="s">
        <v>1202</v>
      </c>
      <c r="C636" s="834"/>
      <c r="D636" s="834"/>
      <c r="E636" s="837"/>
      <c r="F636" s="837"/>
      <c r="G636" s="834"/>
      <c r="H636" s="845"/>
      <c r="I636" s="836"/>
      <c r="J636" s="834"/>
      <c r="K636" s="834"/>
      <c r="L636" s="816" t="s">
        <v>1088</v>
      </c>
      <c r="M636" s="834" t="s">
        <v>1148</v>
      </c>
      <c r="N636" s="814" t="s">
        <v>1166</v>
      </c>
      <c r="O636" s="834">
        <f>+O635</f>
        <v>0</v>
      </c>
      <c r="P636" s="950" t="e">
        <f>VLOOKUP($O636,ICP!$A:$B,2,FALSE)</f>
        <v>#N/A</v>
      </c>
      <c r="R636" s="837" t="s">
        <v>354</v>
      </c>
      <c r="S636" s="949">
        <f t="shared" si="20"/>
        <v>0</v>
      </c>
      <c r="T636" s="909">
        <f>+'Form 2F'!$C27</f>
        <v>0</v>
      </c>
    </row>
    <row r="637" spans="1:20">
      <c r="A637" s="834" t="s">
        <v>1165</v>
      </c>
      <c r="C637" s="834"/>
      <c r="D637" s="834"/>
      <c r="E637" s="837"/>
      <c r="F637" s="837"/>
      <c r="G637" s="834"/>
      <c r="H637" s="845"/>
      <c r="I637" s="836"/>
      <c r="J637" s="834"/>
      <c r="K637" s="834"/>
      <c r="L637" s="816" t="s">
        <v>1088</v>
      </c>
      <c r="M637" s="834" t="s">
        <v>1148</v>
      </c>
      <c r="N637" s="814" t="s">
        <v>1090</v>
      </c>
      <c r="O637" s="834">
        <f>+O635</f>
        <v>0</v>
      </c>
      <c r="P637" s="950" t="e">
        <f>VLOOKUP($O637,ICP!$A:$B,2,FALSE)</f>
        <v>#N/A</v>
      </c>
      <c r="R637" s="837" t="s">
        <v>354</v>
      </c>
      <c r="S637" s="949">
        <f t="shared" si="20"/>
        <v>0</v>
      </c>
      <c r="T637" s="909">
        <f>+'Form 2F'!$D27</f>
        <v>0</v>
      </c>
    </row>
    <row r="638" spans="1:20">
      <c r="A638" s="834" t="s">
        <v>1154</v>
      </c>
      <c r="C638" s="834"/>
      <c r="D638" s="834"/>
      <c r="E638" s="837"/>
      <c r="F638" s="837"/>
      <c r="G638" s="834"/>
      <c r="H638" s="845"/>
      <c r="I638" s="836"/>
      <c r="J638" s="834"/>
      <c r="K638" s="834"/>
      <c r="L638" s="816" t="s">
        <v>1088</v>
      </c>
      <c r="M638" s="834" t="s">
        <v>1148</v>
      </c>
      <c r="N638" s="814" t="s">
        <v>1089</v>
      </c>
      <c r="O638" s="834">
        <f>+O635</f>
        <v>0</v>
      </c>
      <c r="P638" s="950" t="e">
        <f>VLOOKUP($O638,ICP!$A:$B,2,FALSE)</f>
        <v>#N/A</v>
      </c>
      <c r="R638" s="837" t="s">
        <v>354</v>
      </c>
      <c r="S638" s="949">
        <f t="shared" si="20"/>
        <v>0</v>
      </c>
      <c r="T638" s="909">
        <f>+'Form 2F'!$E27</f>
        <v>0</v>
      </c>
    </row>
    <row r="639" spans="1:20">
      <c r="A639" s="834" t="s">
        <v>1155</v>
      </c>
      <c r="C639" s="834"/>
      <c r="D639" s="834"/>
      <c r="E639" s="837"/>
      <c r="F639" s="837"/>
      <c r="G639" s="834"/>
      <c r="H639" s="845"/>
      <c r="I639" s="836"/>
      <c r="J639" s="834"/>
      <c r="K639" s="834"/>
      <c r="L639" s="816" t="s">
        <v>1088</v>
      </c>
      <c r="M639" s="834" t="s">
        <v>1148</v>
      </c>
      <c r="N639" s="814" t="s">
        <v>1091</v>
      </c>
      <c r="O639" s="834">
        <f>+O635</f>
        <v>0</v>
      </c>
      <c r="P639" s="950" t="e">
        <f>VLOOKUP($O639,ICP!$A:$B,2,FALSE)</f>
        <v>#N/A</v>
      </c>
      <c r="R639" s="837" t="s">
        <v>354</v>
      </c>
      <c r="S639" s="949">
        <f t="shared" si="20"/>
        <v>0</v>
      </c>
      <c r="T639" s="909">
        <f>+'Form 2F'!$F27</f>
        <v>0</v>
      </c>
    </row>
    <row r="640" spans="1:20">
      <c r="A640" s="834" t="s">
        <v>1153</v>
      </c>
      <c r="B640" s="813" t="s">
        <v>303</v>
      </c>
      <c r="C640" s="834">
        <v>220805</v>
      </c>
      <c r="D640" s="834" t="s">
        <v>596</v>
      </c>
      <c r="E640" s="837" t="s">
        <v>634</v>
      </c>
      <c r="F640" s="837"/>
      <c r="G640" s="834" t="s">
        <v>685</v>
      </c>
      <c r="H640" s="845" t="s">
        <v>544</v>
      </c>
      <c r="I640" s="836" t="s">
        <v>686</v>
      </c>
      <c r="J640" s="834" t="str">
        <f t="shared" si="19"/>
        <v>No Match</v>
      </c>
      <c r="K640" s="834" t="s">
        <v>807</v>
      </c>
      <c r="L640" s="816" t="s">
        <v>1088</v>
      </c>
      <c r="M640" s="834" t="s">
        <v>1148</v>
      </c>
      <c r="N640" s="814" t="s">
        <v>541</v>
      </c>
      <c r="O640" s="813">
        <f>+'Form 2F'!$A$28</f>
        <v>0</v>
      </c>
      <c r="P640" s="950" t="e">
        <f>VLOOKUP($O640,ICP!$A:$B,2,FALSE)</f>
        <v>#N/A</v>
      </c>
      <c r="R640" s="837" t="s">
        <v>354</v>
      </c>
      <c r="S640" s="949">
        <f t="shared" si="20"/>
        <v>0</v>
      </c>
      <c r="T640" s="909">
        <f>+'Form 2F'!$B28</f>
        <v>0</v>
      </c>
    </row>
    <row r="641" spans="1:22">
      <c r="A641" s="834" t="s">
        <v>1202</v>
      </c>
      <c r="C641" s="834"/>
      <c r="D641" s="834"/>
      <c r="E641" s="837"/>
      <c r="F641" s="837"/>
      <c r="G641" s="834"/>
      <c r="H641" s="845"/>
      <c r="I641" s="836"/>
      <c r="J641" s="834"/>
      <c r="K641" s="834"/>
      <c r="L641" s="816" t="s">
        <v>1088</v>
      </c>
      <c r="M641" s="834" t="s">
        <v>1148</v>
      </c>
      <c r="N641" s="814" t="s">
        <v>1166</v>
      </c>
      <c r="O641" s="834">
        <f>+O640</f>
        <v>0</v>
      </c>
      <c r="P641" s="950" t="e">
        <f>VLOOKUP($O641,ICP!$A:$B,2,FALSE)</f>
        <v>#N/A</v>
      </c>
      <c r="R641" s="837" t="s">
        <v>354</v>
      </c>
      <c r="S641" s="949">
        <f t="shared" si="20"/>
        <v>0</v>
      </c>
      <c r="T641" s="909">
        <f>+'Form 2F'!$C28</f>
        <v>0</v>
      </c>
    </row>
    <row r="642" spans="1:22">
      <c r="A642" s="834" t="s">
        <v>1165</v>
      </c>
      <c r="C642" s="834"/>
      <c r="D642" s="834"/>
      <c r="E642" s="837"/>
      <c r="F642" s="837"/>
      <c r="G642" s="834"/>
      <c r="H642" s="845"/>
      <c r="I642" s="836"/>
      <c r="J642" s="834"/>
      <c r="K642" s="834"/>
      <c r="L642" s="816" t="s">
        <v>1088</v>
      </c>
      <c r="M642" s="834" t="s">
        <v>1148</v>
      </c>
      <c r="N642" s="814" t="s">
        <v>1090</v>
      </c>
      <c r="O642" s="834">
        <f>+O640</f>
        <v>0</v>
      </c>
      <c r="P642" s="950" t="e">
        <f>VLOOKUP($O642,ICP!$A:$B,2,FALSE)</f>
        <v>#N/A</v>
      </c>
      <c r="R642" s="837" t="s">
        <v>354</v>
      </c>
      <c r="S642" s="949">
        <f t="shared" si="20"/>
        <v>0</v>
      </c>
      <c r="T642" s="909">
        <f>+'Form 2F'!$D28</f>
        <v>0</v>
      </c>
    </row>
    <row r="643" spans="1:22">
      <c r="A643" s="834" t="s">
        <v>1154</v>
      </c>
      <c r="C643" s="834"/>
      <c r="D643" s="834"/>
      <c r="E643" s="837"/>
      <c r="F643" s="837"/>
      <c r="G643" s="834"/>
      <c r="H643" s="845"/>
      <c r="I643" s="836"/>
      <c r="J643" s="834"/>
      <c r="K643" s="834"/>
      <c r="L643" s="816" t="s">
        <v>1088</v>
      </c>
      <c r="M643" s="834" t="s">
        <v>1148</v>
      </c>
      <c r="N643" s="814" t="s">
        <v>1089</v>
      </c>
      <c r="O643" s="834">
        <f>+O640</f>
        <v>0</v>
      </c>
      <c r="P643" s="950" t="e">
        <f>VLOOKUP($O643,ICP!$A:$B,2,FALSE)</f>
        <v>#N/A</v>
      </c>
      <c r="R643" s="837" t="s">
        <v>354</v>
      </c>
      <c r="S643" s="949">
        <f t="shared" si="20"/>
        <v>0</v>
      </c>
      <c r="T643" s="909">
        <f>+'Form 2F'!$E28</f>
        <v>0</v>
      </c>
    </row>
    <row r="644" spans="1:22">
      <c r="A644" s="834" t="s">
        <v>1155</v>
      </c>
      <c r="C644" s="834"/>
      <c r="D644" s="834"/>
      <c r="E644" s="837"/>
      <c r="F644" s="837"/>
      <c r="G644" s="834"/>
      <c r="H644" s="845"/>
      <c r="I644" s="836"/>
      <c r="J644" s="834"/>
      <c r="K644" s="834"/>
      <c r="L644" s="816" t="s">
        <v>1088</v>
      </c>
      <c r="M644" s="834" t="s">
        <v>1148</v>
      </c>
      <c r="N644" s="814" t="s">
        <v>1091</v>
      </c>
      <c r="O644" s="834">
        <f>+O640</f>
        <v>0</v>
      </c>
      <c r="P644" s="950" t="e">
        <f>VLOOKUP($O644,ICP!$A:$B,2,FALSE)</f>
        <v>#N/A</v>
      </c>
      <c r="R644" s="837" t="s">
        <v>354</v>
      </c>
      <c r="S644" s="949">
        <f t="shared" si="20"/>
        <v>0</v>
      </c>
      <c r="T644" s="909">
        <f>+'Form 2F'!$F28</f>
        <v>0</v>
      </c>
    </row>
    <row r="645" spans="1:22">
      <c r="A645" s="834" t="s">
        <v>1153</v>
      </c>
      <c r="B645" s="813" t="s">
        <v>303</v>
      </c>
      <c r="C645" s="834">
        <v>220805</v>
      </c>
      <c r="D645" s="834" t="s">
        <v>596</v>
      </c>
      <c r="E645" s="837" t="s">
        <v>634</v>
      </c>
      <c r="F645" s="837"/>
      <c r="G645" s="834" t="s">
        <v>685</v>
      </c>
      <c r="H645" s="845" t="s">
        <v>544</v>
      </c>
      <c r="I645" s="836" t="s">
        <v>686</v>
      </c>
      <c r="J645" s="834" t="str">
        <f t="shared" si="19"/>
        <v>No Match</v>
      </c>
      <c r="K645" s="834" t="s">
        <v>807</v>
      </c>
      <c r="L645" s="816" t="s">
        <v>1088</v>
      </c>
      <c r="M645" s="834" t="s">
        <v>1148</v>
      </c>
      <c r="N645" s="814" t="s">
        <v>541</v>
      </c>
      <c r="O645" s="813">
        <f>+'Form 2F'!$A$29</f>
        <v>0</v>
      </c>
      <c r="P645" s="950" t="e">
        <f>VLOOKUP($O645,ICP!$A:$B,2,FALSE)</f>
        <v>#N/A</v>
      </c>
      <c r="R645" s="837" t="s">
        <v>354</v>
      </c>
      <c r="S645" s="949">
        <f t="shared" si="20"/>
        <v>0</v>
      </c>
      <c r="T645" s="909">
        <f>+'Form 2F'!$B29</f>
        <v>0</v>
      </c>
    </row>
    <row r="646" spans="1:22">
      <c r="A646" s="834" t="s">
        <v>1202</v>
      </c>
      <c r="C646" s="834"/>
      <c r="D646" s="834"/>
      <c r="E646" s="837"/>
      <c r="F646" s="837"/>
      <c r="G646" s="834"/>
      <c r="H646" s="845"/>
      <c r="I646" s="836"/>
      <c r="J646" s="834"/>
      <c r="K646" s="834"/>
      <c r="L646" s="816" t="s">
        <v>1088</v>
      </c>
      <c r="M646" s="834" t="s">
        <v>1148</v>
      </c>
      <c r="N646" s="814" t="s">
        <v>1166</v>
      </c>
      <c r="O646" s="834">
        <f>+O645</f>
        <v>0</v>
      </c>
      <c r="P646" s="950" t="e">
        <f>VLOOKUP($O646,ICP!$A:$B,2,FALSE)</f>
        <v>#N/A</v>
      </c>
      <c r="R646" s="837" t="s">
        <v>354</v>
      </c>
      <c r="S646" s="949">
        <f t="shared" si="20"/>
        <v>0</v>
      </c>
      <c r="T646" s="909">
        <f>+'Form 2F'!$C29</f>
        <v>0</v>
      </c>
    </row>
    <row r="647" spans="1:22">
      <c r="A647" s="834" t="s">
        <v>1165</v>
      </c>
      <c r="C647" s="834"/>
      <c r="D647" s="834"/>
      <c r="E647" s="837"/>
      <c r="F647" s="837"/>
      <c r="G647" s="834"/>
      <c r="H647" s="845"/>
      <c r="I647" s="836"/>
      <c r="J647" s="834"/>
      <c r="K647" s="834"/>
      <c r="L647" s="816" t="s">
        <v>1088</v>
      </c>
      <c r="M647" s="834" t="s">
        <v>1148</v>
      </c>
      <c r="N647" s="814" t="s">
        <v>1090</v>
      </c>
      <c r="O647" s="834">
        <f>+O645</f>
        <v>0</v>
      </c>
      <c r="P647" s="950" t="e">
        <f>VLOOKUP($O647,ICP!$A:$B,2,FALSE)</f>
        <v>#N/A</v>
      </c>
      <c r="R647" s="837" t="s">
        <v>354</v>
      </c>
      <c r="S647" s="949">
        <f t="shared" ref="S647:S710" si="21">+T647*$S$1</f>
        <v>0</v>
      </c>
      <c r="T647" s="909">
        <f>+'Form 2F'!$D29</f>
        <v>0</v>
      </c>
    </row>
    <row r="648" spans="1:22">
      <c r="A648" s="834" t="s">
        <v>1154</v>
      </c>
      <c r="C648" s="834"/>
      <c r="D648" s="834"/>
      <c r="E648" s="837"/>
      <c r="F648" s="837"/>
      <c r="G648" s="834"/>
      <c r="H648" s="845"/>
      <c r="I648" s="836"/>
      <c r="J648" s="834"/>
      <c r="K648" s="834"/>
      <c r="L648" s="816" t="s">
        <v>1088</v>
      </c>
      <c r="M648" s="834" t="s">
        <v>1148</v>
      </c>
      <c r="N648" s="814" t="s">
        <v>1089</v>
      </c>
      <c r="O648" s="834">
        <f>+O645</f>
        <v>0</v>
      </c>
      <c r="P648" s="950" t="e">
        <f>VLOOKUP($O648,ICP!$A:$B,2,FALSE)</f>
        <v>#N/A</v>
      </c>
      <c r="R648" s="837" t="s">
        <v>354</v>
      </c>
      <c r="S648" s="949">
        <f t="shared" si="21"/>
        <v>0</v>
      </c>
      <c r="T648" s="909">
        <f>+'Form 2F'!$E29</f>
        <v>0</v>
      </c>
    </row>
    <row r="649" spans="1:22">
      <c r="A649" s="834" t="s">
        <v>1155</v>
      </c>
      <c r="C649" s="834"/>
      <c r="D649" s="834"/>
      <c r="E649" s="837"/>
      <c r="F649" s="837"/>
      <c r="G649" s="834"/>
      <c r="H649" s="845"/>
      <c r="I649" s="836"/>
      <c r="J649" s="834"/>
      <c r="K649" s="834"/>
      <c r="L649" s="816" t="s">
        <v>1088</v>
      </c>
      <c r="M649" s="834" t="s">
        <v>1148</v>
      </c>
      <c r="N649" s="814" t="s">
        <v>1091</v>
      </c>
      <c r="O649" s="834">
        <f>+O645</f>
        <v>0</v>
      </c>
      <c r="P649" s="950" t="e">
        <f>VLOOKUP($O649,ICP!$A:$B,2,FALSE)</f>
        <v>#N/A</v>
      </c>
      <c r="R649" s="837" t="s">
        <v>354</v>
      </c>
      <c r="S649" s="949">
        <f t="shared" si="21"/>
        <v>0</v>
      </c>
      <c r="T649" s="909">
        <f>+'Form 2F'!$F29</f>
        <v>0</v>
      </c>
    </row>
    <row r="650" spans="1:22">
      <c r="A650" s="834" t="s">
        <v>1153</v>
      </c>
      <c r="B650" s="813" t="s">
        <v>303</v>
      </c>
      <c r="C650" s="834">
        <v>220805</v>
      </c>
      <c r="D650" s="834" t="s">
        <v>596</v>
      </c>
      <c r="E650" s="837" t="s">
        <v>634</v>
      </c>
      <c r="F650" s="837"/>
      <c r="G650" s="834" t="s">
        <v>685</v>
      </c>
      <c r="H650" s="845" t="s">
        <v>544</v>
      </c>
      <c r="I650" s="836" t="s">
        <v>686</v>
      </c>
      <c r="J650" s="834" t="str">
        <f t="shared" si="19"/>
        <v>No Match</v>
      </c>
      <c r="K650" s="834" t="s">
        <v>807</v>
      </c>
      <c r="L650" s="816" t="s">
        <v>1088</v>
      </c>
      <c r="M650" s="834" t="s">
        <v>1148</v>
      </c>
      <c r="N650" s="814" t="s">
        <v>541</v>
      </c>
      <c r="O650" s="813">
        <f>+'Form 2F'!$A$30</f>
        <v>0</v>
      </c>
      <c r="P650" s="950" t="e">
        <f>VLOOKUP($O650,ICP!$A:$B,2,FALSE)</f>
        <v>#N/A</v>
      </c>
      <c r="R650" s="837" t="s">
        <v>354</v>
      </c>
      <c r="S650" s="949">
        <f t="shared" si="21"/>
        <v>0</v>
      </c>
      <c r="T650" s="909">
        <f>+'Form 2F'!$B30</f>
        <v>0</v>
      </c>
    </row>
    <row r="651" spans="1:22">
      <c r="A651" s="834" t="s">
        <v>1202</v>
      </c>
      <c r="C651" s="834"/>
      <c r="D651" s="834"/>
      <c r="E651" s="837"/>
      <c r="F651" s="837"/>
      <c r="G651" s="834"/>
      <c r="H651" s="845"/>
      <c r="I651" s="836"/>
      <c r="J651" s="834"/>
      <c r="K651" s="834"/>
      <c r="L651" s="816" t="s">
        <v>1088</v>
      </c>
      <c r="M651" s="834" t="s">
        <v>1148</v>
      </c>
      <c r="N651" s="814" t="s">
        <v>1166</v>
      </c>
      <c r="O651" s="834">
        <f>+O650</f>
        <v>0</v>
      </c>
      <c r="P651" s="950" t="e">
        <f>VLOOKUP($O651,ICP!$A:$B,2,FALSE)</f>
        <v>#N/A</v>
      </c>
      <c r="R651" s="837" t="s">
        <v>354</v>
      </c>
      <c r="S651" s="949">
        <f t="shared" si="21"/>
        <v>0</v>
      </c>
      <c r="T651" s="909">
        <f>+'Form 2F'!$C30</f>
        <v>0</v>
      </c>
    </row>
    <row r="652" spans="1:22">
      <c r="A652" s="834" t="s">
        <v>1165</v>
      </c>
      <c r="C652" s="834"/>
      <c r="D652" s="834"/>
      <c r="E652" s="837"/>
      <c r="F652" s="837"/>
      <c r="G652" s="834"/>
      <c r="H652" s="845"/>
      <c r="I652" s="836"/>
      <c r="J652" s="834"/>
      <c r="K652" s="834"/>
      <c r="L652" s="816" t="s">
        <v>1088</v>
      </c>
      <c r="M652" s="834" t="s">
        <v>1148</v>
      </c>
      <c r="N652" s="814" t="s">
        <v>1090</v>
      </c>
      <c r="O652" s="834">
        <f>+O650</f>
        <v>0</v>
      </c>
      <c r="P652" s="950" t="e">
        <f>VLOOKUP($O652,ICP!$A:$B,2,FALSE)</f>
        <v>#N/A</v>
      </c>
      <c r="R652" s="837" t="s">
        <v>354</v>
      </c>
      <c r="S652" s="949">
        <f t="shared" si="21"/>
        <v>0</v>
      </c>
      <c r="T652" s="909">
        <f>+'Form 2F'!$D30</f>
        <v>0</v>
      </c>
    </row>
    <row r="653" spans="1:22">
      <c r="A653" s="834" t="s">
        <v>1154</v>
      </c>
      <c r="B653" s="834"/>
      <c r="C653" s="834"/>
      <c r="D653" s="834"/>
      <c r="E653" s="837"/>
      <c r="F653" s="837"/>
      <c r="G653" s="834"/>
      <c r="H653" s="845"/>
      <c r="I653" s="836"/>
      <c r="J653" s="834"/>
      <c r="K653" s="834"/>
      <c r="L653" s="836" t="s">
        <v>1088</v>
      </c>
      <c r="M653" s="834" t="s">
        <v>1148</v>
      </c>
      <c r="N653" s="814" t="s">
        <v>1089</v>
      </c>
      <c r="O653" s="834">
        <f>+O650</f>
        <v>0</v>
      </c>
      <c r="P653" s="950" t="e">
        <f>VLOOKUP($O653,ICP!$A:$B,2,FALSE)</f>
        <v>#N/A</v>
      </c>
      <c r="R653" s="837" t="s">
        <v>354</v>
      </c>
      <c r="S653" s="949">
        <f t="shared" si="21"/>
        <v>0</v>
      </c>
      <c r="T653" s="909">
        <f>+'Form 2F'!$E30</f>
        <v>0</v>
      </c>
    </row>
    <row r="654" spans="1:22">
      <c r="A654" s="834" t="s">
        <v>1155</v>
      </c>
      <c r="B654" s="834"/>
      <c r="C654" s="834"/>
      <c r="D654" s="834"/>
      <c r="E654" s="837"/>
      <c r="F654" s="837"/>
      <c r="G654" s="834"/>
      <c r="H654" s="845"/>
      <c r="I654" s="836"/>
      <c r="J654" s="834"/>
      <c r="K654" s="834"/>
      <c r="L654" s="836" t="s">
        <v>1088</v>
      </c>
      <c r="M654" s="834" t="s">
        <v>1148</v>
      </c>
      <c r="N654" s="814" t="s">
        <v>1091</v>
      </c>
      <c r="O654" s="834">
        <f>+O650</f>
        <v>0</v>
      </c>
      <c r="P654" s="950" t="e">
        <f>VLOOKUP($O654,ICP!$A:$B,2,FALSE)</f>
        <v>#N/A</v>
      </c>
      <c r="R654" s="837" t="s">
        <v>354</v>
      </c>
      <c r="S654" s="949">
        <f t="shared" si="21"/>
        <v>0</v>
      </c>
      <c r="T654" s="909">
        <f>+'Form 2F'!$F30</f>
        <v>0</v>
      </c>
    </row>
    <row r="655" spans="1:22" s="983" customFormat="1">
      <c r="A655" s="975" t="s">
        <v>874</v>
      </c>
      <c r="B655" s="976">
        <v>220055</v>
      </c>
      <c r="C655" s="976">
        <v>220805</v>
      </c>
      <c r="D655" s="976" t="s">
        <v>596</v>
      </c>
      <c r="E655" s="977">
        <v>204099</v>
      </c>
      <c r="F655" s="977"/>
      <c r="G655" s="976" t="s">
        <v>685</v>
      </c>
      <c r="H655" s="978" t="s">
        <v>545</v>
      </c>
      <c r="I655" s="979" t="s">
        <v>687</v>
      </c>
      <c r="J655" s="976" t="str">
        <f t="shared" si="19"/>
        <v>No Match</v>
      </c>
      <c r="K655" s="976">
        <v>6</v>
      </c>
      <c r="L655" s="979" t="s">
        <v>1092</v>
      </c>
      <c r="M655" s="979" t="s">
        <v>1156</v>
      </c>
      <c r="N655" s="814" t="s">
        <v>1091</v>
      </c>
      <c r="O655" s="976"/>
      <c r="P655" s="980"/>
      <c r="Q655" s="977"/>
      <c r="R655" s="977" t="s">
        <v>344</v>
      </c>
      <c r="S655" s="981">
        <f t="shared" si="21"/>
        <v>0</v>
      </c>
      <c r="T655" s="982">
        <f>+'Form 2E'!C29</f>
        <v>0</v>
      </c>
      <c r="V655" s="984"/>
    </row>
    <row r="656" spans="1:22" s="983" customFormat="1">
      <c r="A656" s="976" t="s">
        <v>875</v>
      </c>
      <c r="B656" s="976">
        <v>220045</v>
      </c>
      <c r="C656" s="976">
        <v>220805</v>
      </c>
      <c r="D656" s="976" t="s">
        <v>596</v>
      </c>
      <c r="E656" s="977">
        <v>204099</v>
      </c>
      <c r="F656" s="977"/>
      <c r="G656" s="976" t="s">
        <v>685</v>
      </c>
      <c r="H656" s="978" t="s">
        <v>545</v>
      </c>
      <c r="I656" s="979" t="s">
        <v>687</v>
      </c>
      <c r="J656" s="976" t="str">
        <f t="shared" si="19"/>
        <v>No Match</v>
      </c>
      <c r="K656" s="976">
        <v>6</v>
      </c>
      <c r="L656" s="979" t="s">
        <v>1092</v>
      </c>
      <c r="M656" s="979" t="s">
        <v>1156</v>
      </c>
      <c r="N656" s="814" t="s">
        <v>1091</v>
      </c>
      <c r="O656" s="976"/>
      <c r="P656" s="980"/>
      <c r="Q656" s="977"/>
      <c r="R656" s="977" t="s">
        <v>344</v>
      </c>
      <c r="S656" s="981">
        <f t="shared" si="21"/>
        <v>0</v>
      </c>
      <c r="T656" s="982">
        <f>+'Form 2E'!C27</f>
        <v>0</v>
      </c>
    </row>
    <row r="657" spans="1:20" s="839" customFormat="1">
      <c r="A657" s="834" t="s">
        <v>876</v>
      </c>
      <c r="B657" s="834" t="s">
        <v>304</v>
      </c>
      <c r="C657" s="834">
        <v>220805</v>
      </c>
      <c r="D657" s="834" t="s">
        <v>596</v>
      </c>
      <c r="E657" s="837" t="s">
        <v>634</v>
      </c>
      <c r="F657" s="837"/>
      <c r="G657" s="834" t="s">
        <v>685</v>
      </c>
      <c r="H657" s="845" t="s">
        <v>792</v>
      </c>
      <c r="I657" s="836" t="s">
        <v>688</v>
      </c>
      <c r="J657" s="834" t="str">
        <f t="shared" si="19"/>
        <v>No Match</v>
      </c>
      <c r="K657" s="834" t="s">
        <v>888</v>
      </c>
      <c r="L657" s="836" t="s">
        <v>1093</v>
      </c>
      <c r="M657" s="836" t="s">
        <v>1162</v>
      </c>
      <c r="N657" s="837" t="s">
        <v>541</v>
      </c>
      <c r="O657" s="834">
        <f>+'Form 2F'!$A$39</f>
        <v>0</v>
      </c>
      <c r="P657" s="950" t="e">
        <f>VLOOKUP($O657,ICP!$A:$B,2,FALSE)</f>
        <v>#N/A</v>
      </c>
      <c r="Q657" s="837"/>
      <c r="R657" s="837" t="s">
        <v>354</v>
      </c>
      <c r="S657" s="949">
        <f t="shared" si="21"/>
        <v>0</v>
      </c>
      <c r="T657" s="909">
        <f>+'Form 2F'!$B39</f>
        <v>0</v>
      </c>
    </row>
    <row r="658" spans="1:20" s="839" customFormat="1">
      <c r="A658" s="839" t="s">
        <v>1157</v>
      </c>
      <c r="B658" s="834"/>
      <c r="C658" s="834"/>
      <c r="D658" s="834"/>
      <c r="E658" s="837"/>
      <c r="F658" s="837"/>
      <c r="G658" s="834"/>
      <c r="H658" s="845"/>
      <c r="I658" s="836"/>
      <c r="J658" s="834"/>
      <c r="K658" s="834"/>
      <c r="L658" s="836" t="s">
        <v>1093</v>
      </c>
      <c r="M658" s="836" t="s">
        <v>1162</v>
      </c>
      <c r="N658" s="837" t="s">
        <v>1166</v>
      </c>
      <c r="O658" s="834">
        <f>+O657</f>
        <v>0</v>
      </c>
      <c r="P658" s="950" t="e">
        <f>VLOOKUP($O658,ICP!$A:$B,2,FALSE)</f>
        <v>#N/A</v>
      </c>
      <c r="Q658" s="837"/>
      <c r="R658" s="837" t="s">
        <v>354</v>
      </c>
      <c r="S658" s="949">
        <f t="shared" si="21"/>
        <v>0</v>
      </c>
      <c r="T658" s="909">
        <f>+'Form 2F'!$C39</f>
        <v>0</v>
      </c>
    </row>
    <row r="659" spans="1:20" s="839" customFormat="1">
      <c r="A659" s="839" t="s">
        <v>1158</v>
      </c>
      <c r="B659" s="834"/>
      <c r="C659" s="834"/>
      <c r="D659" s="834"/>
      <c r="E659" s="837"/>
      <c r="F659" s="837"/>
      <c r="G659" s="834"/>
      <c r="H659" s="845"/>
      <c r="I659" s="836"/>
      <c r="J659" s="834"/>
      <c r="K659" s="834"/>
      <c r="L659" s="836" t="s">
        <v>1093</v>
      </c>
      <c r="M659" s="836" t="s">
        <v>1162</v>
      </c>
      <c r="N659" s="837" t="s">
        <v>1164</v>
      </c>
      <c r="O659" s="834">
        <f>+O657</f>
        <v>0</v>
      </c>
      <c r="P659" s="950" t="e">
        <f>VLOOKUP($O659,ICP!$A:$B,2,FALSE)</f>
        <v>#N/A</v>
      </c>
      <c r="Q659" s="837"/>
      <c r="R659" s="837" t="s">
        <v>354</v>
      </c>
      <c r="S659" s="949">
        <f t="shared" si="21"/>
        <v>0</v>
      </c>
      <c r="T659" s="909">
        <f>+'Form 2F'!$D39</f>
        <v>0</v>
      </c>
    </row>
    <row r="660" spans="1:20" s="839" customFormat="1">
      <c r="A660" s="839" t="s">
        <v>1159</v>
      </c>
      <c r="B660" s="834"/>
      <c r="C660" s="834"/>
      <c r="D660" s="834"/>
      <c r="E660" s="837"/>
      <c r="F660" s="837"/>
      <c r="G660" s="834"/>
      <c r="H660" s="845"/>
      <c r="I660" s="836"/>
      <c r="J660" s="834"/>
      <c r="K660" s="834"/>
      <c r="L660" s="836" t="s">
        <v>1093</v>
      </c>
      <c r="M660" s="836" t="s">
        <v>1162</v>
      </c>
      <c r="N660" s="837" t="s">
        <v>1089</v>
      </c>
      <c r="O660" s="834">
        <f>+O657</f>
        <v>0</v>
      </c>
      <c r="P660" s="950" t="e">
        <f>VLOOKUP($O660,ICP!$A:$B,2,FALSE)</f>
        <v>#N/A</v>
      </c>
      <c r="Q660" s="837"/>
      <c r="R660" s="837" t="s">
        <v>354</v>
      </c>
      <c r="S660" s="949">
        <f t="shared" si="21"/>
        <v>0</v>
      </c>
      <c r="T660" s="909">
        <f>+'Form 2F'!$E39</f>
        <v>0</v>
      </c>
    </row>
    <row r="661" spans="1:20" s="839" customFormat="1">
      <c r="A661" s="839" t="s">
        <v>1160</v>
      </c>
      <c r="B661" s="834"/>
      <c r="C661" s="834"/>
      <c r="D661" s="834"/>
      <c r="E661" s="837"/>
      <c r="F661" s="837"/>
      <c r="G661" s="834"/>
      <c r="H661" s="845"/>
      <c r="I661" s="836"/>
      <c r="J661" s="834"/>
      <c r="K661" s="834"/>
      <c r="L661" s="836" t="s">
        <v>1093</v>
      </c>
      <c r="M661" s="836" t="s">
        <v>1162</v>
      </c>
      <c r="N661" s="837" t="s">
        <v>1091</v>
      </c>
      <c r="O661" s="834">
        <f>+O657</f>
        <v>0</v>
      </c>
      <c r="P661" s="950" t="e">
        <f>VLOOKUP($O661,ICP!$A:$B,2,FALSE)</f>
        <v>#N/A</v>
      </c>
      <c r="Q661" s="837"/>
      <c r="R661" s="837" t="s">
        <v>354</v>
      </c>
      <c r="S661" s="949">
        <f t="shared" si="21"/>
        <v>0</v>
      </c>
      <c r="T661" s="909">
        <f>+'Form 2F'!$F39</f>
        <v>0</v>
      </c>
    </row>
    <row r="662" spans="1:20">
      <c r="A662" s="839" t="s">
        <v>1161</v>
      </c>
      <c r="B662" s="834" t="s">
        <v>304</v>
      </c>
      <c r="C662" s="834">
        <v>220805</v>
      </c>
      <c r="D662" s="834" t="s">
        <v>596</v>
      </c>
      <c r="E662" s="837" t="s">
        <v>634</v>
      </c>
      <c r="F662" s="837"/>
      <c r="G662" s="834" t="s">
        <v>685</v>
      </c>
      <c r="H662" s="845" t="s">
        <v>792</v>
      </c>
      <c r="I662" s="836" t="s">
        <v>688</v>
      </c>
      <c r="J662" s="834" t="str">
        <f t="shared" si="19"/>
        <v>No Match</v>
      </c>
      <c r="K662" s="834" t="s">
        <v>888</v>
      </c>
      <c r="L662" s="836" t="s">
        <v>1093</v>
      </c>
      <c r="M662" s="836" t="s">
        <v>1162</v>
      </c>
      <c r="N662" s="814" t="s">
        <v>541</v>
      </c>
      <c r="O662" s="834">
        <f>+'Form 2F'!A$40</f>
        <v>0</v>
      </c>
      <c r="P662" s="950" t="e">
        <f>VLOOKUP($O662,ICP!$A:$B,2,FALSE)</f>
        <v>#N/A</v>
      </c>
      <c r="Q662" s="837"/>
      <c r="R662" s="837" t="s">
        <v>354</v>
      </c>
      <c r="S662" s="949">
        <f t="shared" si="21"/>
        <v>0</v>
      </c>
      <c r="T662" s="909">
        <f>+'Form 2F'!$B40</f>
        <v>0</v>
      </c>
    </row>
    <row r="663" spans="1:20">
      <c r="A663" s="839" t="s">
        <v>1157</v>
      </c>
      <c r="B663" s="834"/>
      <c r="C663" s="834"/>
      <c r="D663" s="834"/>
      <c r="E663" s="837"/>
      <c r="F663" s="837"/>
      <c r="G663" s="834"/>
      <c r="H663" s="845"/>
      <c r="I663" s="836"/>
      <c r="J663" s="834"/>
      <c r="K663" s="834"/>
      <c r="L663" s="836" t="s">
        <v>1093</v>
      </c>
      <c r="M663" s="836" t="s">
        <v>1162</v>
      </c>
      <c r="N663" s="814" t="s">
        <v>1166</v>
      </c>
      <c r="O663" s="834">
        <f>+O662</f>
        <v>0</v>
      </c>
      <c r="P663" s="950" t="e">
        <f>VLOOKUP($O663,ICP!$A:$B,2,FALSE)</f>
        <v>#N/A</v>
      </c>
      <c r="Q663" s="837"/>
      <c r="R663" s="837" t="s">
        <v>354</v>
      </c>
      <c r="S663" s="949">
        <f t="shared" si="21"/>
        <v>0</v>
      </c>
      <c r="T663" s="909">
        <f>+'Form 2F'!$C40</f>
        <v>0</v>
      </c>
    </row>
    <row r="664" spans="1:20">
      <c r="A664" s="839" t="s">
        <v>1158</v>
      </c>
      <c r="B664" s="834"/>
      <c r="C664" s="834"/>
      <c r="D664" s="834"/>
      <c r="E664" s="837"/>
      <c r="F664" s="837"/>
      <c r="G664" s="834"/>
      <c r="H664" s="845"/>
      <c r="I664" s="836"/>
      <c r="J664" s="834"/>
      <c r="K664" s="834"/>
      <c r="L664" s="836" t="s">
        <v>1093</v>
      </c>
      <c r="M664" s="836" t="s">
        <v>1162</v>
      </c>
      <c r="N664" s="814" t="s">
        <v>1164</v>
      </c>
      <c r="O664" s="834">
        <f>+O662</f>
        <v>0</v>
      </c>
      <c r="P664" s="950" t="e">
        <f>VLOOKUP($O664,ICP!$A:$B,2,FALSE)</f>
        <v>#N/A</v>
      </c>
      <c r="Q664" s="837"/>
      <c r="R664" s="837" t="s">
        <v>354</v>
      </c>
      <c r="S664" s="949">
        <f t="shared" si="21"/>
        <v>0</v>
      </c>
      <c r="T664" s="909">
        <f>+'Form 2F'!$D40</f>
        <v>0</v>
      </c>
    </row>
    <row r="665" spans="1:20">
      <c r="A665" s="839" t="s">
        <v>1159</v>
      </c>
      <c r="B665" s="834"/>
      <c r="C665" s="834"/>
      <c r="D665" s="834"/>
      <c r="E665" s="837"/>
      <c r="F665" s="837"/>
      <c r="G665" s="834"/>
      <c r="H665" s="845"/>
      <c r="I665" s="836"/>
      <c r="J665" s="834"/>
      <c r="K665" s="834"/>
      <c r="L665" s="836" t="s">
        <v>1093</v>
      </c>
      <c r="M665" s="836" t="s">
        <v>1162</v>
      </c>
      <c r="N665" s="814" t="s">
        <v>1089</v>
      </c>
      <c r="O665" s="834">
        <f>+O662</f>
        <v>0</v>
      </c>
      <c r="P665" s="950" t="e">
        <f>VLOOKUP($O665,ICP!$A:$B,2,FALSE)</f>
        <v>#N/A</v>
      </c>
      <c r="Q665" s="837"/>
      <c r="R665" s="837" t="s">
        <v>354</v>
      </c>
      <c r="S665" s="949">
        <f t="shared" si="21"/>
        <v>0</v>
      </c>
      <c r="T665" s="909">
        <f>+'Form 2F'!$E40</f>
        <v>0</v>
      </c>
    </row>
    <row r="666" spans="1:20">
      <c r="A666" s="839" t="s">
        <v>1160</v>
      </c>
      <c r="B666" s="834"/>
      <c r="C666" s="834"/>
      <c r="D666" s="834"/>
      <c r="E666" s="837"/>
      <c r="F666" s="837"/>
      <c r="G666" s="834"/>
      <c r="H666" s="845"/>
      <c r="I666" s="836"/>
      <c r="J666" s="834"/>
      <c r="K666" s="834"/>
      <c r="L666" s="836" t="s">
        <v>1093</v>
      </c>
      <c r="M666" s="836" t="s">
        <v>1162</v>
      </c>
      <c r="N666" s="814" t="s">
        <v>1091</v>
      </c>
      <c r="O666" s="834">
        <f>+O662</f>
        <v>0</v>
      </c>
      <c r="P666" s="950" t="e">
        <f>VLOOKUP($O666,ICP!$A:$B,2,FALSE)</f>
        <v>#N/A</v>
      </c>
      <c r="Q666" s="837"/>
      <c r="R666" s="837" t="s">
        <v>354</v>
      </c>
      <c r="S666" s="949">
        <f t="shared" si="21"/>
        <v>0</v>
      </c>
      <c r="T666" s="909">
        <f>+'Form 2F'!$F40</f>
        <v>0</v>
      </c>
    </row>
    <row r="667" spans="1:20">
      <c r="A667" s="839" t="s">
        <v>1161</v>
      </c>
      <c r="B667" s="834" t="s">
        <v>304</v>
      </c>
      <c r="C667" s="834">
        <v>220805</v>
      </c>
      <c r="D667" s="834" t="s">
        <v>596</v>
      </c>
      <c r="E667" s="837" t="s">
        <v>634</v>
      </c>
      <c r="F667" s="837"/>
      <c r="G667" s="834" t="s">
        <v>685</v>
      </c>
      <c r="H667" s="845" t="s">
        <v>792</v>
      </c>
      <c r="I667" s="836" t="s">
        <v>688</v>
      </c>
      <c r="J667" s="834" t="str">
        <f t="shared" si="19"/>
        <v>No Match</v>
      </c>
      <c r="K667" s="834" t="s">
        <v>888</v>
      </c>
      <c r="L667" s="836" t="s">
        <v>1093</v>
      </c>
      <c r="M667" s="836" t="s">
        <v>1162</v>
      </c>
      <c r="N667" s="814" t="s">
        <v>541</v>
      </c>
      <c r="O667" s="834">
        <f>+'Form 2F'!$A$41</f>
        <v>0</v>
      </c>
      <c r="P667" s="950" t="e">
        <f>VLOOKUP($O667,ICP!$A:$B,2,FALSE)</f>
        <v>#N/A</v>
      </c>
      <c r="Q667" s="837"/>
      <c r="R667" s="837" t="s">
        <v>354</v>
      </c>
      <c r="S667" s="949">
        <f t="shared" si="21"/>
        <v>0</v>
      </c>
      <c r="T667" s="909">
        <f>+'Form 2F'!$B41</f>
        <v>0</v>
      </c>
    </row>
    <row r="668" spans="1:20">
      <c r="A668" s="839" t="s">
        <v>1157</v>
      </c>
      <c r="B668" s="834"/>
      <c r="C668" s="834"/>
      <c r="D668" s="834"/>
      <c r="E668" s="837"/>
      <c r="F668" s="837"/>
      <c r="G668" s="834"/>
      <c r="H668" s="845"/>
      <c r="I668" s="836"/>
      <c r="J668" s="834"/>
      <c r="K668" s="834"/>
      <c r="L668" s="836" t="s">
        <v>1093</v>
      </c>
      <c r="M668" s="836" t="s">
        <v>1162</v>
      </c>
      <c r="N668" s="814" t="s">
        <v>1166</v>
      </c>
      <c r="O668" s="834">
        <f>+O667</f>
        <v>0</v>
      </c>
      <c r="P668" s="950" t="e">
        <f>VLOOKUP($O668,ICP!$A:$B,2,FALSE)</f>
        <v>#N/A</v>
      </c>
      <c r="Q668" s="837"/>
      <c r="R668" s="837" t="s">
        <v>354</v>
      </c>
      <c r="S668" s="949">
        <f t="shared" si="21"/>
        <v>0</v>
      </c>
      <c r="T668" s="909">
        <f>+'Form 2F'!$C41</f>
        <v>0</v>
      </c>
    </row>
    <row r="669" spans="1:20">
      <c r="A669" s="839" t="s">
        <v>1158</v>
      </c>
      <c r="B669" s="834"/>
      <c r="C669" s="834"/>
      <c r="D669" s="834"/>
      <c r="E669" s="837"/>
      <c r="F669" s="837"/>
      <c r="G669" s="834"/>
      <c r="H669" s="845"/>
      <c r="I669" s="836"/>
      <c r="J669" s="834"/>
      <c r="K669" s="834"/>
      <c r="L669" s="836" t="s">
        <v>1093</v>
      </c>
      <c r="M669" s="836" t="s">
        <v>1162</v>
      </c>
      <c r="N669" s="814" t="s">
        <v>1164</v>
      </c>
      <c r="O669" s="834">
        <f>+O667</f>
        <v>0</v>
      </c>
      <c r="P669" s="950" t="e">
        <f>VLOOKUP($O669,ICP!$A:$B,2,FALSE)</f>
        <v>#N/A</v>
      </c>
      <c r="Q669" s="837"/>
      <c r="R669" s="837" t="s">
        <v>354</v>
      </c>
      <c r="S669" s="949">
        <f t="shared" si="21"/>
        <v>0</v>
      </c>
      <c r="T669" s="909">
        <f>+'Form 2F'!$D41</f>
        <v>0</v>
      </c>
    </row>
    <row r="670" spans="1:20">
      <c r="A670" s="839" t="s">
        <v>1159</v>
      </c>
      <c r="B670" s="834"/>
      <c r="C670" s="834"/>
      <c r="D670" s="834"/>
      <c r="E670" s="837"/>
      <c r="F670" s="837"/>
      <c r="G670" s="834"/>
      <c r="H670" s="845"/>
      <c r="I670" s="836"/>
      <c r="J670" s="834"/>
      <c r="K670" s="834"/>
      <c r="L670" s="836" t="s">
        <v>1093</v>
      </c>
      <c r="M670" s="836" t="s">
        <v>1162</v>
      </c>
      <c r="N670" s="814" t="s">
        <v>1089</v>
      </c>
      <c r="O670" s="834">
        <f>+O667</f>
        <v>0</v>
      </c>
      <c r="P670" s="950" t="e">
        <f>VLOOKUP($O670,ICP!$A:$B,2,FALSE)</f>
        <v>#N/A</v>
      </c>
      <c r="Q670" s="837"/>
      <c r="R670" s="837" t="s">
        <v>354</v>
      </c>
      <c r="S670" s="949">
        <f t="shared" si="21"/>
        <v>0</v>
      </c>
      <c r="T670" s="909">
        <f>+'Form 2F'!$E41</f>
        <v>0</v>
      </c>
    </row>
    <row r="671" spans="1:20">
      <c r="A671" s="839" t="s">
        <v>1160</v>
      </c>
      <c r="B671" s="834"/>
      <c r="C671" s="834"/>
      <c r="D671" s="834"/>
      <c r="E671" s="837"/>
      <c r="F671" s="837"/>
      <c r="G671" s="834"/>
      <c r="H671" s="845"/>
      <c r="I671" s="836"/>
      <c r="J671" s="834"/>
      <c r="K671" s="834"/>
      <c r="L671" s="836" t="s">
        <v>1093</v>
      </c>
      <c r="M671" s="836" t="s">
        <v>1162</v>
      </c>
      <c r="N671" s="814" t="s">
        <v>1091</v>
      </c>
      <c r="O671" s="834">
        <f>+O667</f>
        <v>0</v>
      </c>
      <c r="P671" s="950" t="e">
        <f>VLOOKUP($O671,ICP!$A:$B,2,FALSE)</f>
        <v>#N/A</v>
      </c>
      <c r="Q671" s="837"/>
      <c r="R671" s="837" t="s">
        <v>354</v>
      </c>
      <c r="S671" s="949">
        <f t="shared" si="21"/>
        <v>0</v>
      </c>
      <c r="T671" s="909">
        <f>+'Form 2F'!$F41</f>
        <v>0</v>
      </c>
    </row>
    <row r="672" spans="1:20">
      <c r="A672" s="839" t="s">
        <v>1161</v>
      </c>
      <c r="B672" s="834" t="s">
        <v>304</v>
      </c>
      <c r="C672" s="834">
        <v>220805</v>
      </c>
      <c r="D672" s="834" t="s">
        <v>596</v>
      </c>
      <c r="E672" s="837" t="s">
        <v>634</v>
      </c>
      <c r="F672" s="837"/>
      <c r="G672" s="834" t="s">
        <v>685</v>
      </c>
      <c r="H672" s="845" t="s">
        <v>792</v>
      </c>
      <c r="I672" s="836" t="s">
        <v>688</v>
      </c>
      <c r="J672" s="834" t="str">
        <f t="shared" si="19"/>
        <v>No Match</v>
      </c>
      <c r="K672" s="834" t="s">
        <v>888</v>
      </c>
      <c r="L672" s="836" t="s">
        <v>1093</v>
      </c>
      <c r="M672" s="836" t="s">
        <v>1162</v>
      </c>
      <c r="N672" s="814" t="s">
        <v>541</v>
      </c>
      <c r="O672" s="834">
        <f>+'Form 2F'!$A$42</f>
        <v>0</v>
      </c>
      <c r="P672" s="950" t="e">
        <f>VLOOKUP($O672,ICP!$A:$B,2,FALSE)</f>
        <v>#N/A</v>
      </c>
      <c r="Q672" s="837"/>
      <c r="R672" s="837" t="s">
        <v>354</v>
      </c>
      <c r="S672" s="949">
        <f t="shared" si="21"/>
        <v>0</v>
      </c>
      <c r="T672" s="909">
        <f>+'Form 2F'!$B42</f>
        <v>0</v>
      </c>
    </row>
    <row r="673" spans="1:20">
      <c r="A673" s="839" t="s">
        <v>1157</v>
      </c>
      <c r="B673" s="834"/>
      <c r="C673" s="834"/>
      <c r="D673" s="834"/>
      <c r="E673" s="837"/>
      <c r="F673" s="837"/>
      <c r="G673" s="834"/>
      <c r="H673" s="845"/>
      <c r="I673" s="836"/>
      <c r="J673" s="834"/>
      <c r="K673" s="834"/>
      <c r="L673" s="836" t="s">
        <v>1093</v>
      </c>
      <c r="M673" s="836" t="s">
        <v>1162</v>
      </c>
      <c r="N673" s="814" t="s">
        <v>1166</v>
      </c>
      <c r="O673" s="834">
        <f>+O672</f>
        <v>0</v>
      </c>
      <c r="P673" s="950" t="e">
        <f>VLOOKUP($O673,ICP!$A:$B,2,FALSE)</f>
        <v>#N/A</v>
      </c>
      <c r="Q673" s="837"/>
      <c r="R673" s="837" t="s">
        <v>354</v>
      </c>
      <c r="S673" s="949">
        <f t="shared" si="21"/>
        <v>0</v>
      </c>
      <c r="T673" s="909">
        <f>+'Form 2F'!$C42</f>
        <v>0</v>
      </c>
    </row>
    <row r="674" spans="1:20">
      <c r="A674" s="839" t="s">
        <v>1158</v>
      </c>
      <c r="B674" s="834"/>
      <c r="C674" s="834"/>
      <c r="D674" s="834"/>
      <c r="E674" s="837"/>
      <c r="F674" s="837"/>
      <c r="G674" s="834"/>
      <c r="H674" s="845"/>
      <c r="I674" s="836"/>
      <c r="J674" s="834"/>
      <c r="K674" s="834"/>
      <c r="L674" s="836" t="s">
        <v>1093</v>
      </c>
      <c r="M674" s="836" t="s">
        <v>1162</v>
      </c>
      <c r="N674" s="814" t="s">
        <v>1164</v>
      </c>
      <c r="O674" s="834">
        <f>+O672</f>
        <v>0</v>
      </c>
      <c r="P674" s="950" t="e">
        <f>VLOOKUP($O674,ICP!$A:$B,2,FALSE)</f>
        <v>#N/A</v>
      </c>
      <c r="Q674" s="837"/>
      <c r="R674" s="837" t="s">
        <v>354</v>
      </c>
      <c r="S674" s="949">
        <f t="shared" si="21"/>
        <v>0</v>
      </c>
      <c r="T674" s="909">
        <f>+'Form 2F'!$D42</f>
        <v>0</v>
      </c>
    </row>
    <row r="675" spans="1:20">
      <c r="A675" s="839" t="s">
        <v>1159</v>
      </c>
      <c r="B675" s="834"/>
      <c r="C675" s="834"/>
      <c r="D675" s="834"/>
      <c r="E675" s="837"/>
      <c r="F675" s="837"/>
      <c r="G675" s="834"/>
      <c r="H675" s="845"/>
      <c r="I675" s="836"/>
      <c r="J675" s="834"/>
      <c r="K675" s="834"/>
      <c r="L675" s="836" t="s">
        <v>1093</v>
      </c>
      <c r="M675" s="836" t="s">
        <v>1162</v>
      </c>
      <c r="N675" s="814" t="s">
        <v>1089</v>
      </c>
      <c r="O675" s="834">
        <f>+O672</f>
        <v>0</v>
      </c>
      <c r="P675" s="950" t="e">
        <f>VLOOKUP($O675,ICP!$A:$B,2,FALSE)</f>
        <v>#N/A</v>
      </c>
      <c r="Q675" s="837"/>
      <c r="R675" s="837" t="s">
        <v>354</v>
      </c>
      <c r="S675" s="949">
        <f t="shared" si="21"/>
        <v>0</v>
      </c>
      <c r="T675" s="909">
        <f>+'Form 2F'!$E42</f>
        <v>0</v>
      </c>
    </row>
    <row r="676" spans="1:20">
      <c r="A676" s="839" t="s">
        <v>1160</v>
      </c>
      <c r="B676" s="834"/>
      <c r="C676" s="834"/>
      <c r="D676" s="834"/>
      <c r="E676" s="837"/>
      <c r="F676" s="837"/>
      <c r="G676" s="834"/>
      <c r="H676" s="845"/>
      <c r="I676" s="836"/>
      <c r="J676" s="834"/>
      <c r="K676" s="834"/>
      <c r="L676" s="836" t="s">
        <v>1093</v>
      </c>
      <c r="M676" s="836" t="s">
        <v>1162</v>
      </c>
      <c r="N676" s="814" t="s">
        <v>1091</v>
      </c>
      <c r="O676" s="834">
        <f>+O672</f>
        <v>0</v>
      </c>
      <c r="P676" s="950" t="e">
        <f>VLOOKUP($O676,ICP!$A:$B,2,FALSE)</f>
        <v>#N/A</v>
      </c>
      <c r="Q676" s="837"/>
      <c r="R676" s="837" t="s">
        <v>354</v>
      </c>
      <c r="S676" s="949">
        <f t="shared" si="21"/>
        <v>0</v>
      </c>
      <c r="T676" s="909">
        <f>+'Form 2F'!$F42</f>
        <v>0</v>
      </c>
    </row>
    <row r="677" spans="1:20">
      <c r="A677" s="839" t="s">
        <v>1161</v>
      </c>
      <c r="B677" s="834" t="s">
        <v>304</v>
      </c>
      <c r="C677" s="834">
        <v>220805</v>
      </c>
      <c r="D677" s="834" t="s">
        <v>596</v>
      </c>
      <c r="E677" s="837" t="s">
        <v>634</v>
      </c>
      <c r="F677" s="837"/>
      <c r="G677" s="834" t="s">
        <v>685</v>
      </c>
      <c r="H677" s="845" t="s">
        <v>792</v>
      </c>
      <c r="I677" s="836" t="s">
        <v>688</v>
      </c>
      <c r="J677" s="834" t="str">
        <f t="shared" si="19"/>
        <v>No Match</v>
      </c>
      <c r="K677" s="834" t="s">
        <v>888</v>
      </c>
      <c r="L677" s="836" t="s">
        <v>1093</v>
      </c>
      <c r="M677" s="836" t="s">
        <v>1162</v>
      </c>
      <c r="N677" s="814" t="s">
        <v>541</v>
      </c>
      <c r="O677" s="834">
        <f>+'Form 2F'!$A$43</f>
        <v>0</v>
      </c>
      <c r="P677" s="950" t="e">
        <f>VLOOKUP($O677,ICP!$A:$B,2,FALSE)</f>
        <v>#N/A</v>
      </c>
      <c r="Q677" s="837"/>
      <c r="R677" s="837" t="s">
        <v>354</v>
      </c>
      <c r="S677" s="949">
        <f t="shared" si="21"/>
        <v>0</v>
      </c>
      <c r="T677" s="909">
        <f>+'Form 2F'!$B43</f>
        <v>0</v>
      </c>
    </row>
    <row r="678" spans="1:20">
      <c r="A678" s="839" t="s">
        <v>1157</v>
      </c>
      <c r="B678" s="834"/>
      <c r="C678" s="834"/>
      <c r="D678" s="834"/>
      <c r="E678" s="837"/>
      <c r="F678" s="837"/>
      <c r="G678" s="834"/>
      <c r="H678" s="845"/>
      <c r="I678" s="836"/>
      <c r="J678" s="834"/>
      <c r="K678" s="834"/>
      <c r="L678" s="836" t="s">
        <v>1093</v>
      </c>
      <c r="M678" s="836" t="s">
        <v>1162</v>
      </c>
      <c r="N678" s="814" t="s">
        <v>1166</v>
      </c>
      <c r="O678" s="834">
        <f>+O677</f>
        <v>0</v>
      </c>
      <c r="P678" s="950" t="e">
        <f>VLOOKUP($O678,ICP!$A:$B,2,FALSE)</f>
        <v>#N/A</v>
      </c>
      <c r="Q678" s="837"/>
      <c r="R678" s="837" t="s">
        <v>354</v>
      </c>
      <c r="S678" s="949">
        <f t="shared" si="21"/>
        <v>0</v>
      </c>
      <c r="T678" s="909">
        <f>+'Form 2F'!$C43</f>
        <v>0</v>
      </c>
    </row>
    <row r="679" spans="1:20">
      <c r="A679" s="839" t="s">
        <v>1158</v>
      </c>
      <c r="B679" s="834"/>
      <c r="C679" s="834"/>
      <c r="D679" s="834"/>
      <c r="E679" s="837"/>
      <c r="F679" s="837"/>
      <c r="G679" s="834"/>
      <c r="H679" s="845"/>
      <c r="I679" s="836"/>
      <c r="J679" s="834"/>
      <c r="K679" s="834"/>
      <c r="L679" s="836" t="s">
        <v>1093</v>
      </c>
      <c r="M679" s="836" t="s">
        <v>1162</v>
      </c>
      <c r="N679" s="814" t="s">
        <v>1164</v>
      </c>
      <c r="O679" s="834">
        <f>+O677</f>
        <v>0</v>
      </c>
      <c r="P679" s="950" t="e">
        <f>VLOOKUP($O679,ICP!$A:$B,2,FALSE)</f>
        <v>#N/A</v>
      </c>
      <c r="Q679" s="837"/>
      <c r="R679" s="837" t="s">
        <v>354</v>
      </c>
      <c r="S679" s="949">
        <f t="shared" si="21"/>
        <v>0</v>
      </c>
      <c r="T679" s="909">
        <f>+'Form 2F'!$D43</f>
        <v>0</v>
      </c>
    </row>
    <row r="680" spans="1:20">
      <c r="A680" s="839" t="s">
        <v>1159</v>
      </c>
      <c r="B680" s="834"/>
      <c r="C680" s="834"/>
      <c r="D680" s="834"/>
      <c r="E680" s="837"/>
      <c r="F680" s="837"/>
      <c r="G680" s="834"/>
      <c r="H680" s="845"/>
      <c r="I680" s="836"/>
      <c r="J680" s="834"/>
      <c r="K680" s="834"/>
      <c r="L680" s="836" t="s">
        <v>1093</v>
      </c>
      <c r="M680" s="836" t="s">
        <v>1162</v>
      </c>
      <c r="N680" s="814" t="s">
        <v>1089</v>
      </c>
      <c r="O680" s="834">
        <f>+O677</f>
        <v>0</v>
      </c>
      <c r="P680" s="950" t="e">
        <f>VLOOKUP($O680,ICP!$A:$B,2,FALSE)</f>
        <v>#N/A</v>
      </c>
      <c r="Q680" s="837"/>
      <c r="R680" s="837" t="s">
        <v>354</v>
      </c>
      <c r="S680" s="949">
        <f t="shared" si="21"/>
        <v>0</v>
      </c>
      <c r="T680" s="909">
        <f>+'Form 2F'!$E43</f>
        <v>0</v>
      </c>
    </row>
    <row r="681" spans="1:20">
      <c r="A681" s="839" t="s">
        <v>1160</v>
      </c>
      <c r="B681" s="834"/>
      <c r="C681" s="834"/>
      <c r="D681" s="834"/>
      <c r="E681" s="837"/>
      <c r="F681" s="837"/>
      <c r="G681" s="834"/>
      <c r="H681" s="845"/>
      <c r="I681" s="836"/>
      <c r="J681" s="834"/>
      <c r="K681" s="834"/>
      <c r="L681" s="836" t="s">
        <v>1093</v>
      </c>
      <c r="M681" s="836" t="s">
        <v>1162</v>
      </c>
      <c r="N681" s="814" t="s">
        <v>1091</v>
      </c>
      <c r="O681" s="834">
        <f>+O677</f>
        <v>0</v>
      </c>
      <c r="P681" s="950" t="e">
        <f>VLOOKUP($O681,ICP!$A:$B,2,FALSE)</f>
        <v>#N/A</v>
      </c>
      <c r="Q681" s="837"/>
      <c r="R681" s="837" t="s">
        <v>354</v>
      </c>
      <c r="S681" s="949">
        <f t="shared" si="21"/>
        <v>0</v>
      </c>
      <c r="T681" s="909">
        <f>+'Form 2F'!$F43</f>
        <v>0</v>
      </c>
    </row>
    <row r="682" spans="1:20">
      <c r="A682" s="839" t="s">
        <v>1161</v>
      </c>
      <c r="B682" s="834" t="s">
        <v>304</v>
      </c>
      <c r="C682" s="834">
        <v>220805</v>
      </c>
      <c r="D682" s="834" t="s">
        <v>596</v>
      </c>
      <c r="E682" s="837" t="s">
        <v>634</v>
      </c>
      <c r="F682" s="837"/>
      <c r="G682" s="834" t="s">
        <v>685</v>
      </c>
      <c r="H682" s="845" t="s">
        <v>792</v>
      </c>
      <c r="I682" s="836" t="s">
        <v>688</v>
      </c>
      <c r="J682" s="834" t="str">
        <f t="shared" si="19"/>
        <v>No Match</v>
      </c>
      <c r="K682" s="834" t="s">
        <v>888</v>
      </c>
      <c r="L682" s="836" t="s">
        <v>1093</v>
      </c>
      <c r="M682" s="836" t="s">
        <v>1162</v>
      </c>
      <c r="N682" s="814" t="s">
        <v>541</v>
      </c>
      <c r="O682" s="834">
        <f>+'Form 2F'!$A$44</f>
        <v>0</v>
      </c>
      <c r="P682" s="950" t="e">
        <f>VLOOKUP($O682,ICP!$A:$B,2,FALSE)</f>
        <v>#N/A</v>
      </c>
      <c r="Q682" s="837"/>
      <c r="R682" s="837" t="s">
        <v>354</v>
      </c>
      <c r="S682" s="949">
        <f t="shared" si="21"/>
        <v>0</v>
      </c>
      <c r="T682" s="909">
        <f>+'Form 2F'!$B44</f>
        <v>0</v>
      </c>
    </row>
    <row r="683" spans="1:20">
      <c r="A683" s="839" t="s">
        <v>1157</v>
      </c>
      <c r="B683" s="834"/>
      <c r="C683" s="834"/>
      <c r="D683" s="834"/>
      <c r="E683" s="837"/>
      <c r="F683" s="837"/>
      <c r="G683" s="834"/>
      <c r="H683" s="845"/>
      <c r="I683" s="836"/>
      <c r="J683" s="834"/>
      <c r="K683" s="834"/>
      <c r="L683" s="836" t="s">
        <v>1093</v>
      </c>
      <c r="M683" s="836" t="s">
        <v>1162</v>
      </c>
      <c r="N683" s="814" t="s">
        <v>1166</v>
      </c>
      <c r="O683" s="834">
        <f>+O682</f>
        <v>0</v>
      </c>
      <c r="P683" s="950" t="e">
        <f>VLOOKUP($O683,ICP!$A:$B,2,FALSE)</f>
        <v>#N/A</v>
      </c>
      <c r="Q683" s="837"/>
      <c r="R683" s="837" t="s">
        <v>354</v>
      </c>
      <c r="S683" s="949">
        <f t="shared" si="21"/>
        <v>0</v>
      </c>
      <c r="T683" s="909">
        <f>+'Form 2F'!$C44</f>
        <v>0</v>
      </c>
    </row>
    <row r="684" spans="1:20">
      <c r="A684" s="839" t="s">
        <v>1158</v>
      </c>
      <c r="B684" s="834"/>
      <c r="C684" s="834"/>
      <c r="D684" s="834"/>
      <c r="E684" s="837"/>
      <c r="F684" s="837"/>
      <c r="G684" s="834"/>
      <c r="H684" s="845"/>
      <c r="I684" s="836"/>
      <c r="J684" s="834"/>
      <c r="K684" s="834"/>
      <c r="L684" s="836" t="s">
        <v>1093</v>
      </c>
      <c r="M684" s="836" t="s">
        <v>1162</v>
      </c>
      <c r="N684" s="814" t="s">
        <v>1164</v>
      </c>
      <c r="O684" s="834">
        <f>+O682</f>
        <v>0</v>
      </c>
      <c r="P684" s="950" t="e">
        <f>VLOOKUP($O684,ICP!$A:$B,2,FALSE)</f>
        <v>#N/A</v>
      </c>
      <c r="Q684" s="837"/>
      <c r="R684" s="837" t="s">
        <v>354</v>
      </c>
      <c r="S684" s="949">
        <f t="shared" si="21"/>
        <v>0</v>
      </c>
      <c r="T684" s="909">
        <f>+'Form 2F'!$D44</f>
        <v>0</v>
      </c>
    </row>
    <row r="685" spans="1:20">
      <c r="A685" s="839" t="s">
        <v>1159</v>
      </c>
      <c r="B685" s="834"/>
      <c r="C685" s="834"/>
      <c r="D685" s="834"/>
      <c r="E685" s="837"/>
      <c r="F685" s="837"/>
      <c r="G685" s="834"/>
      <c r="H685" s="845"/>
      <c r="I685" s="836"/>
      <c r="J685" s="834"/>
      <c r="K685" s="834"/>
      <c r="L685" s="836" t="s">
        <v>1093</v>
      </c>
      <c r="M685" s="836" t="s">
        <v>1162</v>
      </c>
      <c r="N685" s="814" t="s">
        <v>1089</v>
      </c>
      <c r="O685" s="834">
        <f>+O682</f>
        <v>0</v>
      </c>
      <c r="P685" s="950" t="e">
        <f>VLOOKUP($O685,ICP!$A:$B,2,FALSE)</f>
        <v>#N/A</v>
      </c>
      <c r="Q685" s="837"/>
      <c r="R685" s="837" t="s">
        <v>354</v>
      </c>
      <c r="S685" s="949">
        <f t="shared" si="21"/>
        <v>0</v>
      </c>
      <c r="T685" s="909">
        <f>+'Form 2F'!$E44</f>
        <v>0</v>
      </c>
    </row>
    <row r="686" spans="1:20">
      <c r="A686" s="839" t="s">
        <v>1160</v>
      </c>
      <c r="B686" s="834"/>
      <c r="C686" s="834"/>
      <c r="D686" s="834"/>
      <c r="E686" s="837"/>
      <c r="F686" s="837"/>
      <c r="G686" s="834"/>
      <c r="H686" s="845"/>
      <c r="I686" s="836"/>
      <c r="J686" s="834"/>
      <c r="K686" s="834"/>
      <c r="L686" s="836" t="s">
        <v>1093</v>
      </c>
      <c r="M686" s="836" t="s">
        <v>1162</v>
      </c>
      <c r="N686" s="814" t="s">
        <v>1091</v>
      </c>
      <c r="O686" s="834">
        <f>+O682</f>
        <v>0</v>
      </c>
      <c r="P686" s="950" t="e">
        <f>VLOOKUP($O686,ICP!$A:$B,2,FALSE)</f>
        <v>#N/A</v>
      </c>
      <c r="Q686" s="837"/>
      <c r="R686" s="837" t="s">
        <v>354</v>
      </c>
      <c r="S686" s="949">
        <f t="shared" si="21"/>
        <v>0</v>
      </c>
      <c r="T686" s="909">
        <f>+'Form 2F'!$F44</f>
        <v>0</v>
      </c>
    </row>
    <row r="687" spans="1:20">
      <c r="A687" s="839" t="s">
        <v>1161</v>
      </c>
      <c r="B687" s="834" t="s">
        <v>304</v>
      </c>
      <c r="C687" s="834">
        <v>220805</v>
      </c>
      <c r="D687" s="834" t="s">
        <v>596</v>
      </c>
      <c r="E687" s="837" t="s">
        <v>634</v>
      </c>
      <c r="F687" s="837"/>
      <c r="G687" s="834" t="s">
        <v>685</v>
      </c>
      <c r="H687" s="845" t="s">
        <v>792</v>
      </c>
      <c r="I687" s="836" t="s">
        <v>688</v>
      </c>
      <c r="J687" s="834" t="str">
        <f t="shared" si="19"/>
        <v>No Match</v>
      </c>
      <c r="K687" s="834" t="s">
        <v>888</v>
      </c>
      <c r="L687" s="836" t="s">
        <v>1093</v>
      </c>
      <c r="M687" s="836" t="s">
        <v>1162</v>
      </c>
      <c r="N687" s="814" t="s">
        <v>541</v>
      </c>
      <c r="O687" s="834">
        <f>+'Form 2F'!$A$45</f>
        <v>0</v>
      </c>
      <c r="P687" s="950" t="e">
        <f>VLOOKUP($O687,ICP!$A:$B,2,FALSE)</f>
        <v>#N/A</v>
      </c>
      <c r="Q687" s="837"/>
      <c r="R687" s="837" t="s">
        <v>354</v>
      </c>
      <c r="S687" s="949">
        <f t="shared" si="21"/>
        <v>0</v>
      </c>
      <c r="T687" s="909">
        <f>+'Form 2F'!$B45</f>
        <v>0</v>
      </c>
    </row>
    <row r="688" spans="1:20">
      <c r="A688" s="839" t="s">
        <v>1157</v>
      </c>
      <c r="B688" s="834"/>
      <c r="C688" s="834"/>
      <c r="D688" s="834"/>
      <c r="E688" s="837"/>
      <c r="F688" s="837"/>
      <c r="G688" s="834"/>
      <c r="H688" s="845"/>
      <c r="I688" s="836"/>
      <c r="J688" s="834"/>
      <c r="K688" s="834"/>
      <c r="L688" s="836" t="s">
        <v>1093</v>
      </c>
      <c r="M688" s="836" t="s">
        <v>1162</v>
      </c>
      <c r="N688" s="814" t="s">
        <v>1166</v>
      </c>
      <c r="O688" s="834">
        <f>+O687</f>
        <v>0</v>
      </c>
      <c r="P688" s="950" t="e">
        <f>VLOOKUP($O688,ICP!$A:$B,2,FALSE)</f>
        <v>#N/A</v>
      </c>
      <c r="Q688" s="837"/>
      <c r="R688" s="837" t="s">
        <v>354</v>
      </c>
      <c r="S688" s="949">
        <f t="shared" si="21"/>
        <v>0</v>
      </c>
      <c r="T688" s="909">
        <f>+'Form 2F'!$C45</f>
        <v>0</v>
      </c>
    </row>
    <row r="689" spans="1:20">
      <c r="A689" s="839" t="s">
        <v>1158</v>
      </c>
      <c r="B689" s="834"/>
      <c r="C689" s="834"/>
      <c r="D689" s="834"/>
      <c r="E689" s="837"/>
      <c r="F689" s="837"/>
      <c r="G689" s="834"/>
      <c r="H689" s="845"/>
      <c r="I689" s="836"/>
      <c r="J689" s="834"/>
      <c r="K689" s="834"/>
      <c r="L689" s="836" t="s">
        <v>1093</v>
      </c>
      <c r="M689" s="836" t="s">
        <v>1162</v>
      </c>
      <c r="N689" s="814" t="s">
        <v>1164</v>
      </c>
      <c r="O689" s="834">
        <f>+O687</f>
        <v>0</v>
      </c>
      <c r="P689" s="950" t="e">
        <f>VLOOKUP($O689,ICP!$A:$B,2,FALSE)</f>
        <v>#N/A</v>
      </c>
      <c r="Q689" s="837"/>
      <c r="R689" s="837" t="s">
        <v>354</v>
      </c>
      <c r="S689" s="949">
        <f t="shared" si="21"/>
        <v>0</v>
      </c>
      <c r="T689" s="909">
        <f>+'Form 2F'!$D45</f>
        <v>0</v>
      </c>
    </row>
    <row r="690" spans="1:20">
      <c r="A690" s="839" t="s">
        <v>1159</v>
      </c>
      <c r="B690" s="834"/>
      <c r="C690" s="834"/>
      <c r="D690" s="834"/>
      <c r="E690" s="837"/>
      <c r="F690" s="837"/>
      <c r="G690" s="834"/>
      <c r="H690" s="845"/>
      <c r="I690" s="836"/>
      <c r="J690" s="834"/>
      <c r="K690" s="834"/>
      <c r="L690" s="836" t="s">
        <v>1093</v>
      </c>
      <c r="M690" s="836" t="s">
        <v>1162</v>
      </c>
      <c r="N690" s="814" t="s">
        <v>1089</v>
      </c>
      <c r="O690" s="834">
        <f>+O687</f>
        <v>0</v>
      </c>
      <c r="P690" s="950" t="e">
        <f>VLOOKUP($O690,ICP!$A:$B,2,FALSE)</f>
        <v>#N/A</v>
      </c>
      <c r="Q690" s="837"/>
      <c r="R690" s="837" t="s">
        <v>354</v>
      </c>
      <c r="S690" s="949">
        <f t="shared" si="21"/>
        <v>0</v>
      </c>
      <c r="T690" s="909">
        <f>+'Form 2F'!$E45</f>
        <v>0</v>
      </c>
    </row>
    <row r="691" spans="1:20">
      <c r="A691" s="839" t="s">
        <v>1160</v>
      </c>
      <c r="B691" s="834"/>
      <c r="C691" s="834"/>
      <c r="D691" s="834"/>
      <c r="E691" s="837"/>
      <c r="F691" s="837"/>
      <c r="G691" s="834"/>
      <c r="H691" s="845"/>
      <c r="I691" s="836"/>
      <c r="J691" s="834"/>
      <c r="K691" s="834"/>
      <c r="L691" s="836" t="s">
        <v>1093</v>
      </c>
      <c r="M691" s="836" t="s">
        <v>1162</v>
      </c>
      <c r="N691" s="814" t="s">
        <v>1091</v>
      </c>
      <c r="O691" s="834">
        <f>+O687</f>
        <v>0</v>
      </c>
      <c r="P691" s="950" t="e">
        <f>VLOOKUP($O691,ICP!$A:$B,2,FALSE)</f>
        <v>#N/A</v>
      </c>
      <c r="Q691" s="837"/>
      <c r="R691" s="837" t="s">
        <v>354</v>
      </c>
      <c r="S691" s="949">
        <f t="shared" si="21"/>
        <v>0</v>
      </c>
      <c r="T691" s="909">
        <f>+'Form 2F'!$F45</f>
        <v>0</v>
      </c>
    </row>
    <row r="692" spans="1:20">
      <c r="A692" s="839" t="s">
        <v>1161</v>
      </c>
      <c r="B692" s="834" t="s">
        <v>304</v>
      </c>
      <c r="C692" s="834">
        <v>220805</v>
      </c>
      <c r="D692" s="834" t="s">
        <v>596</v>
      </c>
      <c r="E692" s="837" t="s">
        <v>634</v>
      </c>
      <c r="F692" s="837"/>
      <c r="G692" s="834" t="s">
        <v>685</v>
      </c>
      <c r="H692" s="845" t="s">
        <v>792</v>
      </c>
      <c r="I692" s="836" t="s">
        <v>688</v>
      </c>
      <c r="J692" s="834" t="str">
        <f t="shared" si="19"/>
        <v>No Match</v>
      </c>
      <c r="K692" s="834" t="s">
        <v>888</v>
      </c>
      <c r="L692" s="836" t="s">
        <v>1093</v>
      </c>
      <c r="M692" s="836" t="s">
        <v>1162</v>
      </c>
      <c r="N692" s="814" t="s">
        <v>541</v>
      </c>
      <c r="O692" s="834">
        <f>+'Form 2F'!$A$46</f>
        <v>0</v>
      </c>
      <c r="P692" s="950" t="e">
        <f>VLOOKUP($O692,ICP!$A:$B,2,FALSE)</f>
        <v>#N/A</v>
      </c>
      <c r="Q692" s="837"/>
      <c r="R692" s="837" t="s">
        <v>354</v>
      </c>
      <c r="S692" s="949">
        <f t="shared" si="21"/>
        <v>0</v>
      </c>
      <c r="T692" s="909">
        <f>+'Form 2F'!$B46</f>
        <v>0</v>
      </c>
    </row>
    <row r="693" spans="1:20">
      <c r="A693" s="839" t="s">
        <v>1157</v>
      </c>
      <c r="B693" s="834"/>
      <c r="C693" s="834"/>
      <c r="D693" s="834"/>
      <c r="E693" s="837"/>
      <c r="F693" s="837"/>
      <c r="G693" s="834"/>
      <c r="H693" s="845"/>
      <c r="I693" s="836"/>
      <c r="J693" s="834"/>
      <c r="K693" s="834"/>
      <c r="L693" s="836" t="s">
        <v>1093</v>
      </c>
      <c r="M693" s="836" t="s">
        <v>1162</v>
      </c>
      <c r="N693" s="814" t="s">
        <v>1166</v>
      </c>
      <c r="O693" s="834">
        <f>+O692</f>
        <v>0</v>
      </c>
      <c r="P693" s="950" t="e">
        <f>VLOOKUP($O693,ICP!$A:$B,2,FALSE)</f>
        <v>#N/A</v>
      </c>
      <c r="Q693" s="837"/>
      <c r="R693" s="837" t="s">
        <v>354</v>
      </c>
      <c r="S693" s="949">
        <f t="shared" si="21"/>
        <v>0</v>
      </c>
      <c r="T693" s="909">
        <f>+'Form 2F'!$C46</f>
        <v>0</v>
      </c>
    </row>
    <row r="694" spans="1:20">
      <c r="A694" s="839" t="s">
        <v>1158</v>
      </c>
      <c r="B694" s="834"/>
      <c r="C694" s="834"/>
      <c r="D694" s="834"/>
      <c r="E694" s="837"/>
      <c r="F694" s="837"/>
      <c r="G694" s="834"/>
      <c r="H694" s="845"/>
      <c r="I694" s="836"/>
      <c r="J694" s="834"/>
      <c r="K694" s="834"/>
      <c r="L694" s="836" t="s">
        <v>1093</v>
      </c>
      <c r="M694" s="836" t="s">
        <v>1162</v>
      </c>
      <c r="N694" s="814" t="s">
        <v>1164</v>
      </c>
      <c r="O694" s="834">
        <f>+O692</f>
        <v>0</v>
      </c>
      <c r="P694" s="950" t="e">
        <f>VLOOKUP($O694,ICP!$A:$B,2,FALSE)</f>
        <v>#N/A</v>
      </c>
      <c r="Q694" s="837"/>
      <c r="R694" s="837" t="s">
        <v>354</v>
      </c>
      <c r="S694" s="949">
        <f t="shared" si="21"/>
        <v>0</v>
      </c>
      <c r="T694" s="909">
        <f>+'Form 2F'!$D46</f>
        <v>0</v>
      </c>
    </row>
    <row r="695" spans="1:20">
      <c r="A695" s="839" t="s">
        <v>1159</v>
      </c>
      <c r="B695" s="834"/>
      <c r="C695" s="834"/>
      <c r="D695" s="834"/>
      <c r="E695" s="837"/>
      <c r="F695" s="837"/>
      <c r="G695" s="834"/>
      <c r="H695" s="845"/>
      <c r="I695" s="836"/>
      <c r="J695" s="834"/>
      <c r="K695" s="834"/>
      <c r="L695" s="836" t="s">
        <v>1093</v>
      </c>
      <c r="M695" s="836" t="s">
        <v>1162</v>
      </c>
      <c r="N695" s="814" t="s">
        <v>1089</v>
      </c>
      <c r="O695" s="834">
        <f>+O692</f>
        <v>0</v>
      </c>
      <c r="P695" s="950" t="e">
        <f>VLOOKUP($O695,ICP!$A:$B,2,FALSE)</f>
        <v>#N/A</v>
      </c>
      <c r="Q695" s="837"/>
      <c r="R695" s="837" t="s">
        <v>354</v>
      </c>
      <c r="S695" s="949">
        <f t="shared" si="21"/>
        <v>0</v>
      </c>
      <c r="T695" s="909">
        <f>+'Form 2F'!$E46</f>
        <v>0</v>
      </c>
    </row>
    <row r="696" spans="1:20">
      <c r="A696" s="839" t="s">
        <v>1160</v>
      </c>
      <c r="B696" s="834"/>
      <c r="C696" s="834"/>
      <c r="D696" s="834"/>
      <c r="E696" s="837"/>
      <c r="F696" s="837"/>
      <c r="G696" s="834"/>
      <c r="H696" s="845"/>
      <c r="I696" s="836"/>
      <c r="J696" s="834"/>
      <c r="K696" s="834"/>
      <c r="L696" s="836" t="s">
        <v>1093</v>
      </c>
      <c r="M696" s="836" t="s">
        <v>1162</v>
      </c>
      <c r="N696" s="814" t="s">
        <v>1091</v>
      </c>
      <c r="O696" s="834">
        <f>+O692</f>
        <v>0</v>
      </c>
      <c r="P696" s="950" t="e">
        <f>VLOOKUP($O696,ICP!$A:$B,2,FALSE)</f>
        <v>#N/A</v>
      </c>
      <c r="Q696" s="837"/>
      <c r="R696" s="837" t="s">
        <v>354</v>
      </c>
      <c r="S696" s="949">
        <f t="shared" si="21"/>
        <v>0</v>
      </c>
      <c r="T696" s="909">
        <f>+'Form 2F'!$F46</f>
        <v>0</v>
      </c>
    </row>
    <row r="697" spans="1:20">
      <c r="A697" s="839" t="s">
        <v>1161</v>
      </c>
      <c r="B697" s="834" t="s">
        <v>304</v>
      </c>
      <c r="C697" s="834">
        <v>220805</v>
      </c>
      <c r="D697" s="834" t="s">
        <v>596</v>
      </c>
      <c r="E697" s="837" t="s">
        <v>634</v>
      </c>
      <c r="F697" s="837"/>
      <c r="G697" s="834" t="s">
        <v>685</v>
      </c>
      <c r="H697" s="845" t="s">
        <v>792</v>
      </c>
      <c r="I697" s="836" t="s">
        <v>688</v>
      </c>
      <c r="J697" s="834" t="str">
        <f t="shared" si="19"/>
        <v>No Match</v>
      </c>
      <c r="K697" s="834" t="s">
        <v>888</v>
      </c>
      <c r="L697" s="836" t="s">
        <v>1093</v>
      </c>
      <c r="M697" s="836" t="s">
        <v>1162</v>
      </c>
      <c r="N697" s="814" t="s">
        <v>541</v>
      </c>
      <c r="O697" s="834">
        <f>+'Form 2F'!$A$47</f>
        <v>0</v>
      </c>
      <c r="P697" s="950" t="e">
        <f>VLOOKUP($O697,ICP!$A:$B,2,FALSE)</f>
        <v>#N/A</v>
      </c>
      <c r="Q697" s="837"/>
      <c r="R697" s="837" t="s">
        <v>354</v>
      </c>
      <c r="S697" s="949">
        <f t="shared" si="21"/>
        <v>0</v>
      </c>
      <c r="T697" s="909">
        <f>+'Form 2F'!$B47</f>
        <v>0</v>
      </c>
    </row>
    <row r="698" spans="1:20">
      <c r="A698" s="839" t="s">
        <v>1157</v>
      </c>
      <c r="B698" s="834"/>
      <c r="C698" s="834"/>
      <c r="D698" s="834"/>
      <c r="E698" s="837"/>
      <c r="F698" s="837"/>
      <c r="G698" s="834"/>
      <c r="H698" s="845"/>
      <c r="I698" s="836"/>
      <c r="J698" s="834"/>
      <c r="K698" s="834"/>
      <c r="L698" s="836" t="s">
        <v>1093</v>
      </c>
      <c r="M698" s="836" t="s">
        <v>1162</v>
      </c>
      <c r="N698" s="814" t="s">
        <v>1166</v>
      </c>
      <c r="O698" s="834">
        <f>+O697</f>
        <v>0</v>
      </c>
      <c r="P698" s="950" t="e">
        <f>VLOOKUP($O698,ICP!$A:$B,2,FALSE)</f>
        <v>#N/A</v>
      </c>
      <c r="Q698" s="837"/>
      <c r="R698" s="837" t="s">
        <v>354</v>
      </c>
      <c r="S698" s="949">
        <f t="shared" si="21"/>
        <v>0</v>
      </c>
      <c r="T698" s="909">
        <f>+'Form 2F'!$C47</f>
        <v>0</v>
      </c>
    </row>
    <row r="699" spans="1:20">
      <c r="A699" s="839" t="s">
        <v>1158</v>
      </c>
      <c r="B699" s="834"/>
      <c r="C699" s="834"/>
      <c r="D699" s="834"/>
      <c r="E699" s="837"/>
      <c r="F699" s="837"/>
      <c r="G699" s="834"/>
      <c r="H699" s="845"/>
      <c r="I699" s="836"/>
      <c r="J699" s="834"/>
      <c r="K699" s="834"/>
      <c r="L699" s="836" t="s">
        <v>1093</v>
      </c>
      <c r="M699" s="836" t="s">
        <v>1162</v>
      </c>
      <c r="N699" s="814" t="s">
        <v>1164</v>
      </c>
      <c r="O699" s="834">
        <f>+O697</f>
        <v>0</v>
      </c>
      <c r="P699" s="950" t="e">
        <f>VLOOKUP($O699,ICP!$A:$B,2,FALSE)</f>
        <v>#N/A</v>
      </c>
      <c r="Q699" s="837"/>
      <c r="R699" s="837" t="s">
        <v>354</v>
      </c>
      <c r="S699" s="949">
        <f t="shared" si="21"/>
        <v>0</v>
      </c>
      <c r="T699" s="909">
        <f>+'Form 2F'!$D47</f>
        <v>0</v>
      </c>
    </row>
    <row r="700" spans="1:20">
      <c r="A700" s="839" t="s">
        <v>1159</v>
      </c>
      <c r="B700" s="834"/>
      <c r="C700" s="834"/>
      <c r="D700" s="834"/>
      <c r="E700" s="837"/>
      <c r="F700" s="837"/>
      <c r="G700" s="834"/>
      <c r="H700" s="845"/>
      <c r="I700" s="836"/>
      <c r="J700" s="834"/>
      <c r="K700" s="834"/>
      <c r="L700" s="836" t="s">
        <v>1093</v>
      </c>
      <c r="M700" s="836" t="s">
        <v>1162</v>
      </c>
      <c r="N700" s="814" t="s">
        <v>1089</v>
      </c>
      <c r="O700" s="834">
        <f>+O697</f>
        <v>0</v>
      </c>
      <c r="P700" s="950" t="e">
        <f>VLOOKUP($O700,ICP!$A:$B,2,FALSE)</f>
        <v>#N/A</v>
      </c>
      <c r="Q700" s="837"/>
      <c r="R700" s="837" t="s">
        <v>354</v>
      </c>
      <c r="S700" s="949">
        <f t="shared" si="21"/>
        <v>0</v>
      </c>
      <c r="T700" s="909">
        <f>+'Form 2F'!$E47</f>
        <v>0</v>
      </c>
    </row>
    <row r="701" spans="1:20">
      <c r="A701" s="839" t="s">
        <v>1160</v>
      </c>
      <c r="B701" s="834"/>
      <c r="C701" s="834"/>
      <c r="D701" s="834"/>
      <c r="E701" s="837"/>
      <c r="F701" s="837"/>
      <c r="G701" s="834"/>
      <c r="H701" s="845"/>
      <c r="I701" s="836"/>
      <c r="J701" s="834"/>
      <c r="K701" s="834"/>
      <c r="L701" s="836" t="s">
        <v>1093</v>
      </c>
      <c r="M701" s="836" t="s">
        <v>1162</v>
      </c>
      <c r="N701" s="814" t="s">
        <v>1091</v>
      </c>
      <c r="O701" s="834">
        <f>+O697</f>
        <v>0</v>
      </c>
      <c r="P701" s="950" t="e">
        <f>VLOOKUP($O701,ICP!$A:$B,2,FALSE)</f>
        <v>#N/A</v>
      </c>
      <c r="Q701" s="837"/>
      <c r="R701" s="837" t="s">
        <v>354</v>
      </c>
      <c r="S701" s="949">
        <f t="shared" si="21"/>
        <v>0</v>
      </c>
      <c r="T701" s="909">
        <f>+'Form 2F'!$F47</f>
        <v>0</v>
      </c>
    </row>
    <row r="702" spans="1:20">
      <c r="A702" s="839" t="s">
        <v>1161</v>
      </c>
      <c r="B702" s="834" t="s">
        <v>304</v>
      </c>
      <c r="C702" s="834">
        <v>220805</v>
      </c>
      <c r="D702" s="834" t="s">
        <v>596</v>
      </c>
      <c r="E702" s="837" t="s">
        <v>634</v>
      </c>
      <c r="F702" s="837"/>
      <c r="G702" s="834" t="s">
        <v>685</v>
      </c>
      <c r="H702" s="845" t="s">
        <v>792</v>
      </c>
      <c r="I702" s="836" t="s">
        <v>688</v>
      </c>
      <c r="J702" s="834" t="str">
        <f t="shared" si="19"/>
        <v>No Match</v>
      </c>
      <c r="K702" s="834" t="s">
        <v>888</v>
      </c>
      <c r="L702" s="836" t="s">
        <v>1093</v>
      </c>
      <c r="M702" s="836" t="s">
        <v>1162</v>
      </c>
      <c r="N702" s="814" t="s">
        <v>541</v>
      </c>
      <c r="O702" s="834">
        <f>+'Form 2F'!$A$48</f>
        <v>0</v>
      </c>
      <c r="P702" s="950" t="e">
        <f>VLOOKUP($O702,ICP!$A:$B,2,FALSE)</f>
        <v>#N/A</v>
      </c>
      <c r="Q702" s="837"/>
      <c r="R702" s="837" t="s">
        <v>354</v>
      </c>
      <c r="S702" s="949">
        <f t="shared" si="21"/>
        <v>0</v>
      </c>
      <c r="T702" s="909">
        <f>+'Form 2F'!$B48</f>
        <v>0</v>
      </c>
    </row>
    <row r="703" spans="1:20">
      <c r="A703" s="839" t="s">
        <v>1157</v>
      </c>
      <c r="B703" s="834"/>
      <c r="C703" s="834"/>
      <c r="D703" s="834"/>
      <c r="E703" s="837"/>
      <c r="F703" s="837"/>
      <c r="G703" s="834"/>
      <c r="H703" s="845"/>
      <c r="I703" s="836"/>
      <c r="J703" s="834"/>
      <c r="K703" s="834"/>
      <c r="L703" s="836" t="s">
        <v>1093</v>
      </c>
      <c r="M703" s="836" t="s">
        <v>1162</v>
      </c>
      <c r="N703" s="814" t="s">
        <v>1166</v>
      </c>
      <c r="O703" s="834">
        <f>+O702</f>
        <v>0</v>
      </c>
      <c r="P703" s="950" t="e">
        <f>VLOOKUP($O703,ICP!$A:$B,2,FALSE)</f>
        <v>#N/A</v>
      </c>
      <c r="Q703" s="837"/>
      <c r="R703" s="837" t="s">
        <v>354</v>
      </c>
      <c r="S703" s="949">
        <f t="shared" si="21"/>
        <v>0</v>
      </c>
      <c r="T703" s="909">
        <f>+'Form 2F'!$C48</f>
        <v>0</v>
      </c>
    </row>
    <row r="704" spans="1:20">
      <c r="A704" s="839" t="s">
        <v>1158</v>
      </c>
      <c r="B704" s="834"/>
      <c r="C704" s="834"/>
      <c r="D704" s="834"/>
      <c r="E704" s="837"/>
      <c r="F704" s="837"/>
      <c r="G704" s="834"/>
      <c r="H704" s="845"/>
      <c r="I704" s="836"/>
      <c r="J704" s="834"/>
      <c r="K704" s="834"/>
      <c r="L704" s="836" t="s">
        <v>1093</v>
      </c>
      <c r="M704" s="836" t="s">
        <v>1162</v>
      </c>
      <c r="N704" s="814" t="s">
        <v>1164</v>
      </c>
      <c r="O704" s="834">
        <f>+O702</f>
        <v>0</v>
      </c>
      <c r="P704" s="950" t="e">
        <f>VLOOKUP($O704,ICP!$A:$B,2,FALSE)</f>
        <v>#N/A</v>
      </c>
      <c r="Q704" s="837"/>
      <c r="R704" s="837" t="s">
        <v>354</v>
      </c>
      <c r="S704" s="949">
        <f t="shared" si="21"/>
        <v>0</v>
      </c>
      <c r="T704" s="909">
        <f>+'Form 2F'!$D48</f>
        <v>0</v>
      </c>
    </row>
    <row r="705" spans="1:20">
      <c r="A705" s="839" t="s">
        <v>1159</v>
      </c>
      <c r="B705" s="834"/>
      <c r="C705" s="834"/>
      <c r="D705" s="834"/>
      <c r="E705" s="837"/>
      <c r="F705" s="837"/>
      <c r="G705" s="834"/>
      <c r="H705" s="845"/>
      <c r="I705" s="836"/>
      <c r="J705" s="834"/>
      <c r="K705" s="834"/>
      <c r="L705" s="836" t="s">
        <v>1093</v>
      </c>
      <c r="M705" s="836" t="s">
        <v>1162</v>
      </c>
      <c r="N705" s="814" t="s">
        <v>1089</v>
      </c>
      <c r="O705" s="834">
        <f>+O702</f>
        <v>0</v>
      </c>
      <c r="P705" s="950" t="e">
        <f>VLOOKUP($O705,ICP!$A:$B,2,FALSE)</f>
        <v>#N/A</v>
      </c>
      <c r="Q705" s="837"/>
      <c r="R705" s="837" t="s">
        <v>354</v>
      </c>
      <c r="S705" s="949">
        <f t="shared" si="21"/>
        <v>0</v>
      </c>
      <c r="T705" s="909">
        <f>+'Form 2F'!$E48</f>
        <v>0</v>
      </c>
    </row>
    <row r="706" spans="1:20">
      <c r="A706" s="839" t="s">
        <v>1160</v>
      </c>
      <c r="B706" s="834"/>
      <c r="C706" s="834"/>
      <c r="D706" s="834"/>
      <c r="E706" s="837"/>
      <c r="F706" s="837"/>
      <c r="G706" s="834"/>
      <c r="H706" s="845"/>
      <c r="I706" s="836"/>
      <c r="J706" s="834"/>
      <c r="K706" s="834"/>
      <c r="L706" s="836" t="s">
        <v>1093</v>
      </c>
      <c r="M706" s="836" t="s">
        <v>1162</v>
      </c>
      <c r="N706" s="814" t="s">
        <v>1091</v>
      </c>
      <c r="O706" s="834">
        <f>+O702</f>
        <v>0</v>
      </c>
      <c r="P706" s="950" t="e">
        <f>VLOOKUP($O706,ICP!$A:$B,2,FALSE)</f>
        <v>#N/A</v>
      </c>
      <c r="Q706" s="837"/>
      <c r="R706" s="837" t="s">
        <v>354</v>
      </c>
      <c r="S706" s="949">
        <f t="shared" si="21"/>
        <v>0</v>
      </c>
      <c r="T706" s="909">
        <f>+'Form 2F'!$F48</f>
        <v>0</v>
      </c>
    </row>
    <row r="707" spans="1:20">
      <c r="A707" s="839" t="s">
        <v>1161</v>
      </c>
      <c r="B707" s="834" t="s">
        <v>304</v>
      </c>
      <c r="C707" s="834">
        <v>220805</v>
      </c>
      <c r="D707" s="834" t="s">
        <v>596</v>
      </c>
      <c r="E707" s="837" t="s">
        <v>634</v>
      </c>
      <c r="F707" s="837"/>
      <c r="G707" s="834" t="s">
        <v>685</v>
      </c>
      <c r="H707" s="845" t="s">
        <v>792</v>
      </c>
      <c r="I707" s="836" t="s">
        <v>688</v>
      </c>
      <c r="J707" s="834" t="str">
        <f t="shared" si="19"/>
        <v>No Match</v>
      </c>
      <c r="K707" s="834" t="s">
        <v>888</v>
      </c>
      <c r="L707" s="836" t="s">
        <v>1093</v>
      </c>
      <c r="M707" s="836" t="s">
        <v>1162</v>
      </c>
      <c r="N707" s="814" t="s">
        <v>541</v>
      </c>
      <c r="O707" s="834">
        <f>+'Form 2F'!$A$49</f>
        <v>0</v>
      </c>
      <c r="P707" s="950" t="e">
        <f>VLOOKUP($O707,ICP!$A:$B,2,FALSE)</f>
        <v>#N/A</v>
      </c>
      <c r="Q707" s="837"/>
      <c r="R707" s="837" t="s">
        <v>354</v>
      </c>
      <c r="S707" s="949">
        <f t="shared" si="21"/>
        <v>0</v>
      </c>
      <c r="T707" s="909">
        <f>+'Form 2F'!$B49</f>
        <v>0</v>
      </c>
    </row>
    <row r="708" spans="1:20">
      <c r="A708" s="839" t="s">
        <v>1157</v>
      </c>
      <c r="B708" s="834"/>
      <c r="C708" s="834"/>
      <c r="D708" s="834"/>
      <c r="E708" s="837"/>
      <c r="F708" s="837"/>
      <c r="G708" s="834"/>
      <c r="H708" s="845"/>
      <c r="I708" s="836"/>
      <c r="J708" s="834"/>
      <c r="K708" s="834"/>
      <c r="L708" s="836" t="s">
        <v>1093</v>
      </c>
      <c r="M708" s="836" t="s">
        <v>1162</v>
      </c>
      <c r="N708" s="814" t="s">
        <v>1166</v>
      </c>
      <c r="O708" s="834">
        <f>+O707</f>
        <v>0</v>
      </c>
      <c r="P708" s="950" t="e">
        <f>VLOOKUP($O708,ICP!$A:$B,2,FALSE)</f>
        <v>#N/A</v>
      </c>
      <c r="Q708" s="837"/>
      <c r="R708" s="837" t="s">
        <v>354</v>
      </c>
      <c r="S708" s="949">
        <f t="shared" si="21"/>
        <v>0</v>
      </c>
      <c r="T708" s="909">
        <f>+'Form 2F'!$C49</f>
        <v>0</v>
      </c>
    </row>
    <row r="709" spans="1:20">
      <c r="A709" s="839" t="s">
        <v>1158</v>
      </c>
      <c r="B709" s="834"/>
      <c r="C709" s="834"/>
      <c r="D709" s="834"/>
      <c r="E709" s="837"/>
      <c r="F709" s="837"/>
      <c r="G709" s="834"/>
      <c r="H709" s="845"/>
      <c r="I709" s="836"/>
      <c r="J709" s="834"/>
      <c r="K709" s="834"/>
      <c r="L709" s="836" t="s">
        <v>1093</v>
      </c>
      <c r="M709" s="836" t="s">
        <v>1162</v>
      </c>
      <c r="N709" s="814" t="s">
        <v>1164</v>
      </c>
      <c r="O709" s="834">
        <f>+O707</f>
        <v>0</v>
      </c>
      <c r="P709" s="950" t="e">
        <f>VLOOKUP($O709,ICP!$A:$B,2,FALSE)</f>
        <v>#N/A</v>
      </c>
      <c r="Q709" s="837"/>
      <c r="R709" s="837" t="s">
        <v>354</v>
      </c>
      <c r="S709" s="949">
        <f t="shared" si="21"/>
        <v>0</v>
      </c>
      <c r="T709" s="909">
        <f>+'Form 2F'!$D49</f>
        <v>0</v>
      </c>
    </row>
    <row r="710" spans="1:20">
      <c r="A710" s="839" t="s">
        <v>1159</v>
      </c>
      <c r="B710" s="834"/>
      <c r="C710" s="834"/>
      <c r="D710" s="834"/>
      <c r="E710" s="837"/>
      <c r="F710" s="837"/>
      <c r="G710" s="834"/>
      <c r="H710" s="845"/>
      <c r="I710" s="836"/>
      <c r="J710" s="834"/>
      <c r="K710" s="834"/>
      <c r="L710" s="836" t="s">
        <v>1093</v>
      </c>
      <c r="M710" s="836" t="s">
        <v>1162</v>
      </c>
      <c r="N710" s="814" t="s">
        <v>1089</v>
      </c>
      <c r="O710" s="834">
        <f>+O707</f>
        <v>0</v>
      </c>
      <c r="P710" s="950" t="e">
        <f>VLOOKUP($O710,ICP!$A:$B,2,FALSE)</f>
        <v>#N/A</v>
      </c>
      <c r="Q710" s="837"/>
      <c r="R710" s="837" t="s">
        <v>354</v>
      </c>
      <c r="S710" s="949">
        <f t="shared" si="21"/>
        <v>0</v>
      </c>
      <c r="T710" s="909">
        <f>+'Form 2F'!$E49</f>
        <v>0</v>
      </c>
    </row>
    <row r="711" spans="1:20">
      <c r="A711" s="839" t="s">
        <v>1160</v>
      </c>
      <c r="B711" s="834"/>
      <c r="C711" s="834"/>
      <c r="D711" s="834"/>
      <c r="E711" s="837"/>
      <c r="F711" s="837"/>
      <c r="G711" s="834"/>
      <c r="H711" s="845"/>
      <c r="I711" s="836"/>
      <c r="J711" s="834"/>
      <c r="K711" s="834"/>
      <c r="L711" s="836" t="s">
        <v>1093</v>
      </c>
      <c r="M711" s="836" t="s">
        <v>1162</v>
      </c>
      <c r="N711" s="814" t="s">
        <v>1091</v>
      </c>
      <c r="O711" s="834">
        <f>+O707</f>
        <v>0</v>
      </c>
      <c r="P711" s="950" t="e">
        <f>VLOOKUP($O711,ICP!$A:$B,2,FALSE)</f>
        <v>#N/A</v>
      </c>
      <c r="Q711" s="837"/>
      <c r="R711" s="837" t="s">
        <v>354</v>
      </c>
      <c r="S711" s="949">
        <f t="shared" ref="S711:S774" si="22">+T711*$S$1</f>
        <v>0</v>
      </c>
      <c r="T711" s="909">
        <f>+'Form 2F'!$F49</f>
        <v>0</v>
      </c>
    </row>
    <row r="712" spans="1:20">
      <c r="A712" s="839" t="s">
        <v>1161</v>
      </c>
      <c r="B712" s="834" t="s">
        <v>304</v>
      </c>
      <c r="C712" s="834">
        <v>220805</v>
      </c>
      <c r="D712" s="834" t="s">
        <v>596</v>
      </c>
      <c r="E712" s="837" t="s">
        <v>634</v>
      </c>
      <c r="F712" s="837"/>
      <c r="G712" s="834" t="s">
        <v>685</v>
      </c>
      <c r="H712" s="845" t="s">
        <v>792</v>
      </c>
      <c r="I712" s="836" t="s">
        <v>688</v>
      </c>
      <c r="J712" s="834" t="str">
        <f t="shared" si="19"/>
        <v>No Match</v>
      </c>
      <c r="K712" s="834" t="s">
        <v>888</v>
      </c>
      <c r="L712" s="836" t="s">
        <v>1093</v>
      </c>
      <c r="M712" s="836" t="s">
        <v>1162</v>
      </c>
      <c r="N712" s="814" t="s">
        <v>541</v>
      </c>
      <c r="O712" s="834">
        <f>+'Form 2F'!$A$50</f>
        <v>0</v>
      </c>
      <c r="P712" s="950" t="e">
        <f>VLOOKUP($O712,ICP!$A:$B,2,FALSE)</f>
        <v>#N/A</v>
      </c>
      <c r="Q712" s="837"/>
      <c r="R712" s="837" t="s">
        <v>354</v>
      </c>
      <c r="S712" s="949">
        <f t="shared" si="22"/>
        <v>0</v>
      </c>
      <c r="T712" s="909">
        <f>+'Form 2F'!$B50</f>
        <v>0</v>
      </c>
    </row>
    <row r="713" spans="1:20">
      <c r="A713" s="839" t="s">
        <v>1157</v>
      </c>
      <c r="B713" s="834"/>
      <c r="C713" s="834"/>
      <c r="D713" s="834"/>
      <c r="E713" s="837"/>
      <c r="F713" s="837"/>
      <c r="G713" s="834"/>
      <c r="H713" s="845"/>
      <c r="I713" s="836"/>
      <c r="J713" s="834"/>
      <c r="K713" s="834"/>
      <c r="L713" s="836" t="s">
        <v>1093</v>
      </c>
      <c r="M713" s="836" t="s">
        <v>1162</v>
      </c>
      <c r="N713" s="814" t="s">
        <v>1166</v>
      </c>
      <c r="O713" s="834">
        <f>+O712</f>
        <v>0</v>
      </c>
      <c r="P713" s="950" t="e">
        <f>VLOOKUP($O713,ICP!$A:$B,2,FALSE)</f>
        <v>#N/A</v>
      </c>
      <c r="Q713" s="837"/>
      <c r="R713" s="837" t="s">
        <v>354</v>
      </c>
      <c r="S713" s="949">
        <f t="shared" si="22"/>
        <v>0</v>
      </c>
      <c r="T713" s="909">
        <f>+'Form 2F'!$C50</f>
        <v>0</v>
      </c>
    </row>
    <row r="714" spans="1:20">
      <c r="A714" s="839" t="s">
        <v>1158</v>
      </c>
      <c r="B714" s="834"/>
      <c r="C714" s="834"/>
      <c r="D714" s="834"/>
      <c r="E714" s="837"/>
      <c r="F714" s="837"/>
      <c r="G714" s="834"/>
      <c r="H714" s="845"/>
      <c r="I714" s="836"/>
      <c r="J714" s="834"/>
      <c r="K714" s="834"/>
      <c r="L714" s="836" t="s">
        <v>1093</v>
      </c>
      <c r="M714" s="836" t="s">
        <v>1162</v>
      </c>
      <c r="N714" s="814" t="s">
        <v>1164</v>
      </c>
      <c r="O714" s="834">
        <f>+O712</f>
        <v>0</v>
      </c>
      <c r="P714" s="950" t="e">
        <f>VLOOKUP($O714,ICP!$A:$B,2,FALSE)</f>
        <v>#N/A</v>
      </c>
      <c r="Q714" s="837"/>
      <c r="R714" s="837" t="s">
        <v>354</v>
      </c>
      <c r="S714" s="949">
        <f t="shared" si="22"/>
        <v>0</v>
      </c>
      <c r="T714" s="909">
        <f>+'Form 2F'!$D50</f>
        <v>0</v>
      </c>
    </row>
    <row r="715" spans="1:20">
      <c r="A715" s="839" t="s">
        <v>1159</v>
      </c>
      <c r="B715" s="834"/>
      <c r="C715" s="834"/>
      <c r="D715" s="834"/>
      <c r="E715" s="837"/>
      <c r="F715" s="837"/>
      <c r="G715" s="834"/>
      <c r="H715" s="845"/>
      <c r="I715" s="836"/>
      <c r="J715" s="834"/>
      <c r="K715" s="834"/>
      <c r="L715" s="836" t="s">
        <v>1093</v>
      </c>
      <c r="M715" s="836" t="s">
        <v>1162</v>
      </c>
      <c r="N715" s="814" t="s">
        <v>1089</v>
      </c>
      <c r="O715" s="834">
        <f>+O712</f>
        <v>0</v>
      </c>
      <c r="P715" s="950" t="e">
        <f>VLOOKUP($O715,ICP!$A:$B,2,FALSE)</f>
        <v>#N/A</v>
      </c>
      <c r="Q715" s="837"/>
      <c r="R715" s="837" t="s">
        <v>354</v>
      </c>
      <c r="S715" s="949">
        <f t="shared" si="22"/>
        <v>0</v>
      </c>
      <c r="T715" s="909">
        <f>+'Form 2F'!$E50</f>
        <v>0</v>
      </c>
    </row>
    <row r="716" spans="1:20">
      <c r="A716" s="839" t="s">
        <v>1160</v>
      </c>
      <c r="B716" s="834"/>
      <c r="C716" s="834"/>
      <c r="D716" s="834"/>
      <c r="E716" s="837"/>
      <c r="F716" s="837"/>
      <c r="G716" s="834"/>
      <c r="H716" s="845"/>
      <c r="I716" s="836"/>
      <c r="J716" s="834"/>
      <c r="K716" s="834"/>
      <c r="L716" s="836" t="s">
        <v>1093</v>
      </c>
      <c r="M716" s="836" t="s">
        <v>1162</v>
      </c>
      <c r="N716" s="814" t="s">
        <v>1091</v>
      </c>
      <c r="O716" s="834">
        <f>+O712</f>
        <v>0</v>
      </c>
      <c r="P716" s="950" t="e">
        <f>VLOOKUP($O716,ICP!$A:$B,2,FALSE)</f>
        <v>#N/A</v>
      </c>
      <c r="Q716" s="837"/>
      <c r="R716" s="837" t="s">
        <v>354</v>
      </c>
      <c r="S716" s="949">
        <f t="shared" si="22"/>
        <v>0</v>
      </c>
      <c r="T716" s="909">
        <f>+'Form 2F'!$F50</f>
        <v>0</v>
      </c>
    </row>
    <row r="717" spans="1:20">
      <c r="A717" s="839" t="s">
        <v>1161</v>
      </c>
      <c r="B717" s="834" t="s">
        <v>304</v>
      </c>
      <c r="C717" s="834">
        <v>220805</v>
      </c>
      <c r="D717" s="834" t="s">
        <v>596</v>
      </c>
      <c r="E717" s="837" t="s">
        <v>634</v>
      </c>
      <c r="F717" s="837"/>
      <c r="G717" s="834" t="s">
        <v>685</v>
      </c>
      <c r="H717" s="845" t="s">
        <v>792</v>
      </c>
      <c r="I717" s="836" t="s">
        <v>688</v>
      </c>
      <c r="J717" s="834" t="str">
        <f t="shared" si="19"/>
        <v>No Match</v>
      </c>
      <c r="K717" s="834" t="s">
        <v>888</v>
      </c>
      <c r="L717" s="836" t="s">
        <v>1093</v>
      </c>
      <c r="M717" s="836" t="s">
        <v>1162</v>
      </c>
      <c r="N717" s="814" t="s">
        <v>541</v>
      </c>
      <c r="O717" s="834">
        <f>+'Form 2F'!$A$51</f>
        <v>0</v>
      </c>
      <c r="P717" s="950" t="e">
        <f>VLOOKUP($O717,ICP!$A:$B,2,FALSE)</f>
        <v>#N/A</v>
      </c>
      <c r="Q717" s="837"/>
      <c r="R717" s="837" t="s">
        <v>354</v>
      </c>
      <c r="S717" s="949">
        <f t="shared" si="22"/>
        <v>0</v>
      </c>
      <c r="T717" s="909">
        <f>+'Form 2F'!$B51</f>
        <v>0</v>
      </c>
    </row>
    <row r="718" spans="1:20">
      <c r="A718" s="839" t="s">
        <v>1157</v>
      </c>
      <c r="B718" s="834"/>
      <c r="C718" s="834"/>
      <c r="D718" s="834"/>
      <c r="E718" s="837"/>
      <c r="F718" s="837"/>
      <c r="G718" s="834"/>
      <c r="H718" s="845"/>
      <c r="I718" s="836"/>
      <c r="J718" s="834"/>
      <c r="K718" s="834"/>
      <c r="L718" s="836" t="s">
        <v>1093</v>
      </c>
      <c r="M718" s="836" t="s">
        <v>1162</v>
      </c>
      <c r="N718" s="814" t="s">
        <v>1166</v>
      </c>
      <c r="O718" s="834">
        <f>+O717</f>
        <v>0</v>
      </c>
      <c r="P718" s="950" t="e">
        <f>VLOOKUP($O718,ICP!$A:$B,2,FALSE)</f>
        <v>#N/A</v>
      </c>
      <c r="Q718" s="837"/>
      <c r="R718" s="837" t="s">
        <v>354</v>
      </c>
      <c r="S718" s="949">
        <f t="shared" si="22"/>
        <v>0</v>
      </c>
      <c r="T718" s="909">
        <f>+'Form 2F'!$C51</f>
        <v>0</v>
      </c>
    </row>
    <row r="719" spans="1:20">
      <c r="A719" s="839" t="s">
        <v>1158</v>
      </c>
      <c r="B719" s="834"/>
      <c r="C719" s="834"/>
      <c r="D719" s="834"/>
      <c r="E719" s="837"/>
      <c r="F719" s="837"/>
      <c r="G719" s="834"/>
      <c r="H719" s="845"/>
      <c r="I719" s="836"/>
      <c r="J719" s="834"/>
      <c r="K719" s="834"/>
      <c r="L719" s="836" t="s">
        <v>1093</v>
      </c>
      <c r="M719" s="836" t="s">
        <v>1162</v>
      </c>
      <c r="N719" s="814" t="s">
        <v>1164</v>
      </c>
      <c r="O719" s="834">
        <f>+O717</f>
        <v>0</v>
      </c>
      <c r="P719" s="950" t="e">
        <f>VLOOKUP($O719,ICP!$A:$B,2,FALSE)</f>
        <v>#N/A</v>
      </c>
      <c r="Q719" s="837"/>
      <c r="R719" s="837" t="s">
        <v>354</v>
      </c>
      <c r="S719" s="949">
        <f t="shared" si="22"/>
        <v>0</v>
      </c>
      <c r="T719" s="909">
        <f>+'Form 2F'!$D51</f>
        <v>0</v>
      </c>
    </row>
    <row r="720" spans="1:20">
      <c r="A720" s="839" t="s">
        <v>1159</v>
      </c>
      <c r="B720" s="834"/>
      <c r="C720" s="834"/>
      <c r="D720" s="834"/>
      <c r="E720" s="837"/>
      <c r="F720" s="837"/>
      <c r="G720" s="834"/>
      <c r="H720" s="845"/>
      <c r="I720" s="836"/>
      <c r="J720" s="834"/>
      <c r="K720" s="834"/>
      <c r="L720" s="836" t="s">
        <v>1093</v>
      </c>
      <c r="M720" s="836" t="s">
        <v>1162</v>
      </c>
      <c r="N720" s="814" t="s">
        <v>1089</v>
      </c>
      <c r="O720" s="834">
        <f>+O717</f>
        <v>0</v>
      </c>
      <c r="P720" s="950" t="e">
        <f>VLOOKUP($O720,ICP!$A:$B,2,FALSE)</f>
        <v>#N/A</v>
      </c>
      <c r="Q720" s="837"/>
      <c r="R720" s="837" t="s">
        <v>354</v>
      </c>
      <c r="S720" s="949">
        <f t="shared" si="22"/>
        <v>0</v>
      </c>
      <c r="T720" s="909">
        <f>+'Form 2F'!$E51</f>
        <v>0</v>
      </c>
    </row>
    <row r="721" spans="1:20">
      <c r="A721" s="839" t="s">
        <v>1160</v>
      </c>
      <c r="B721" s="834"/>
      <c r="C721" s="834"/>
      <c r="D721" s="834"/>
      <c r="E721" s="837"/>
      <c r="F721" s="837"/>
      <c r="G721" s="834"/>
      <c r="H721" s="845"/>
      <c r="I721" s="836"/>
      <c r="J721" s="834"/>
      <c r="K721" s="834"/>
      <c r="L721" s="836" t="s">
        <v>1093</v>
      </c>
      <c r="M721" s="836" t="s">
        <v>1162</v>
      </c>
      <c r="N721" s="814" t="s">
        <v>1091</v>
      </c>
      <c r="O721" s="834">
        <f>+O717</f>
        <v>0</v>
      </c>
      <c r="P721" s="950" t="e">
        <f>VLOOKUP($O721,ICP!$A:$B,2,FALSE)</f>
        <v>#N/A</v>
      </c>
      <c r="Q721" s="837"/>
      <c r="R721" s="837" t="s">
        <v>354</v>
      </c>
      <c r="S721" s="949">
        <f t="shared" si="22"/>
        <v>0</v>
      </c>
      <c r="T721" s="909">
        <f>+'Form 2F'!$F51</f>
        <v>0</v>
      </c>
    </row>
    <row r="722" spans="1:20">
      <c r="A722" s="839" t="s">
        <v>1161</v>
      </c>
      <c r="B722" s="834" t="s">
        <v>304</v>
      </c>
      <c r="C722" s="834">
        <v>220805</v>
      </c>
      <c r="D722" s="834" t="s">
        <v>596</v>
      </c>
      <c r="E722" s="837" t="s">
        <v>634</v>
      </c>
      <c r="F722" s="837"/>
      <c r="G722" s="834" t="s">
        <v>685</v>
      </c>
      <c r="H722" s="845" t="s">
        <v>792</v>
      </c>
      <c r="I722" s="836" t="s">
        <v>688</v>
      </c>
      <c r="J722" s="834" t="str">
        <f t="shared" si="19"/>
        <v>No Match</v>
      </c>
      <c r="K722" s="834" t="s">
        <v>888</v>
      </c>
      <c r="L722" s="836" t="s">
        <v>1093</v>
      </c>
      <c r="M722" s="836" t="s">
        <v>1162</v>
      </c>
      <c r="N722" s="814" t="s">
        <v>541</v>
      </c>
      <c r="O722" s="834">
        <f>+'Form 2F'!$A$52</f>
        <v>0</v>
      </c>
      <c r="P722" s="950" t="e">
        <f>VLOOKUP($O722,ICP!$A:$B,2,FALSE)</f>
        <v>#N/A</v>
      </c>
      <c r="Q722" s="837"/>
      <c r="R722" s="837" t="s">
        <v>354</v>
      </c>
      <c r="S722" s="949">
        <f t="shared" si="22"/>
        <v>0</v>
      </c>
      <c r="T722" s="909">
        <f>+'Form 2F'!$B52</f>
        <v>0</v>
      </c>
    </row>
    <row r="723" spans="1:20">
      <c r="A723" s="839" t="s">
        <v>1157</v>
      </c>
      <c r="B723" s="834"/>
      <c r="C723" s="834"/>
      <c r="D723" s="834"/>
      <c r="E723" s="837"/>
      <c r="F723" s="837"/>
      <c r="G723" s="834"/>
      <c r="H723" s="845"/>
      <c r="I723" s="836"/>
      <c r="J723" s="834"/>
      <c r="K723" s="834"/>
      <c r="L723" s="836" t="s">
        <v>1093</v>
      </c>
      <c r="M723" s="836" t="s">
        <v>1162</v>
      </c>
      <c r="N723" s="814" t="s">
        <v>1166</v>
      </c>
      <c r="O723" s="834">
        <f>+O722</f>
        <v>0</v>
      </c>
      <c r="P723" s="950" t="e">
        <f>VLOOKUP($O723,ICP!$A:$B,2,FALSE)</f>
        <v>#N/A</v>
      </c>
      <c r="Q723" s="837"/>
      <c r="R723" s="837" t="s">
        <v>354</v>
      </c>
      <c r="S723" s="949">
        <f t="shared" si="22"/>
        <v>0</v>
      </c>
      <c r="T723" s="909">
        <f>+'Form 2F'!$C52</f>
        <v>0</v>
      </c>
    </row>
    <row r="724" spans="1:20">
      <c r="A724" s="839" t="s">
        <v>1158</v>
      </c>
      <c r="B724" s="834"/>
      <c r="C724" s="834"/>
      <c r="D724" s="834"/>
      <c r="E724" s="837"/>
      <c r="F724" s="837"/>
      <c r="G724" s="834"/>
      <c r="H724" s="845"/>
      <c r="I724" s="836"/>
      <c r="J724" s="834"/>
      <c r="K724" s="834"/>
      <c r="L724" s="836" t="s">
        <v>1093</v>
      </c>
      <c r="M724" s="836" t="s">
        <v>1162</v>
      </c>
      <c r="N724" s="814" t="s">
        <v>1164</v>
      </c>
      <c r="O724" s="834">
        <f>+O722</f>
        <v>0</v>
      </c>
      <c r="P724" s="950" t="e">
        <f>VLOOKUP($O724,ICP!$A:$B,2,FALSE)</f>
        <v>#N/A</v>
      </c>
      <c r="Q724" s="837"/>
      <c r="R724" s="837" t="s">
        <v>354</v>
      </c>
      <c r="S724" s="949">
        <f t="shared" si="22"/>
        <v>0</v>
      </c>
      <c r="T724" s="909">
        <f>+'Form 2F'!$D52</f>
        <v>0</v>
      </c>
    </row>
    <row r="725" spans="1:20">
      <c r="A725" s="839" t="s">
        <v>1159</v>
      </c>
      <c r="B725" s="834"/>
      <c r="C725" s="834"/>
      <c r="D725" s="834"/>
      <c r="E725" s="837"/>
      <c r="F725" s="837"/>
      <c r="G725" s="834"/>
      <c r="H725" s="845"/>
      <c r="I725" s="836"/>
      <c r="J725" s="834"/>
      <c r="K725" s="834"/>
      <c r="L725" s="836" t="s">
        <v>1093</v>
      </c>
      <c r="M725" s="836" t="s">
        <v>1162</v>
      </c>
      <c r="N725" s="814" t="s">
        <v>1089</v>
      </c>
      <c r="O725" s="834">
        <f>+O722</f>
        <v>0</v>
      </c>
      <c r="P725" s="950" t="e">
        <f>VLOOKUP($O725,ICP!$A:$B,2,FALSE)</f>
        <v>#N/A</v>
      </c>
      <c r="Q725" s="837"/>
      <c r="R725" s="837" t="s">
        <v>354</v>
      </c>
      <c r="S725" s="949">
        <f t="shared" si="22"/>
        <v>0</v>
      </c>
      <c r="T725" s="909">
        <f>+'Form 2F'!$E52</f>
        <v>0</v>
      </c>
    </row>
    <row r="726" spans="1:20">
      <c r="A726" s="839" t="s">
        <v>1160</v>
      </c>
      <c r="B726" s="834"/>
      <c r="C726" s="834"/>
      <c r="D726" s="834"/>
      <c r="E726" s="837"/>
      <c r="F726" s="837"/>
      <c r="G726" s="834"/>
      <c r="H726" s="845"/>
      <c r="I726" s="836"/>
      <c r="J726" s="834"/>
      <c r="K726" s="834"/>
      <c r="L726" s="836" t="s">
        <v>1093</v>
      </c>
      <c r="M726" s="836" t="s">
        <v>1162</v>
      </c>
      <c r="N726" s="814" t="s">
        <v>1091</v>
      </c>
      <c r="O726" s="834">
        <f>+O722</f>
        <v>0</v>
      </c>
      <c r="P726" s="950" t="e">
        <f>VLOOKUP($O726,ICP!$A:$B,2,FALSE)</f>
        <v>#N/A</v>
      </c>
      <c r="Q726" s="837"/>
      <c r="R726" s="837" t="s">
        <v>354</v>
      </c>
      <c r="S726" s="949">
        <f t="shared" si="22"/>
        <v>0</v>
      </c>
      <c r="T726" s="909">
        <f>+'Form 2F'!$F52</f>
        <v>0</v>
      </c>
    </row>
    <row r="727" spans="1:20">
      <c r="A727" s="839" t="s">
        <v>1161</v>
      </c>
      <c r="B727" s="834" t="s">
        <v>304</v>
      </c>
      <c r="C727" s="834">
        <v>220805</v>
      </c>
      <c r="D727" s="834" t="s">
        <v>596</v>
      </c>
      <c r="E727" s="837" t="s">
        <v>634</v>
      </c>
      <c r="F727" s="837"/>
      <c r="G727" s="834" t="s">
        <v>685</v>
      </c>
      <c r="H727" s="845" t="s">
        <v>792</v>
      </c>
      <c r="I727" s="836" t="s">
        <v>688</v>
      </c>
      <c r="J727" s="834" t="str">
        <f t="shared" si="19"/>
        <v>No Match</v>
      </c>
      <c r="K727" s="834" t="s">
        <v>888</v>
      </c>
      <c r="L727" s="836" t="s">
        <v>1093</v>
      </c>
      <c r="M727" s="836" t="s">
        <v>1162</v>
      </c>
      <c r="N727" s="814" t="s">
        <v>541</v>
      </c>
      <c r="O727" s="834">
        <f>+'Form 2F'!$A$53</f>
        <v>0</v>
      </c>
      <c r="P727" s="950" t="e">
        <f>VLOOKUP($O727,ICP!$A:$B,2,FALSE)</f>
        <v>#N/A</v>
      </c>
      <c r="Q727" s="837"/>
      <c r="R727" s="837" t="s">
        <v>354</v>
      </c>
      <c r="S727" s="949">
        <f t="shared" si="22"/>
        <v>0</v>
      </c>
      <c r="T727" s="909">
        <f>+'Form 2F'!$B53</f>
        <v>0</v>
      </c>
    </row>
    <row r="728" spans="1:20">
      <c r="A728" s="839" t="s">
        <v>1157</v>
      </c>
      <c r="B728" s="834"/>
      <c r="C728" s="834"/>
      <c r="D728" s="834"/>
      <c r="E728" s="837"/>
      <c r="F728" s="837"/>
      <c r="G728" s="834"/>
      <c r="H728" s="845"/>
      <c r="I728" s="836"/>
      <c r="J728" s="834"/>
      <c r="K728" s="834"/>
      <c r="L728" s="836" t="s">
        <v>1093</v>
      </c>
      <c r="M728" s="836" t="s">
        <v>1162</v>
      </c>
      <c r="N728" s="814" t="s">
        <v>1166</v>
      </c>
      <c r="O728" s="834">
        <f>+O727</f>
        <v>0</v>
      </c>
      <c r="P728" s="950" t="e">
        <f>VLOOKUP($O728,ICP!$A:$B,2,FALSE)</f>
        <v>#N/A</v>
      </c>
      <c r="Q728" s="837"/>
      <c r="R728" s="837" t="s">
        <v>354</v>
      </c>
      <c r="S728" s="949">
        <f t="shared" si="22"/>
        <v>0</v>
      </c>
      <c r="T728" s="909">
        <f>+'Form 2F'!$C53</f>
        <v>0</v>
      </c>
    </row>
    <row r="729" spans="1:20">
      <c r="A729" s="839" t="s">
        <v>1158</v>
      </c>
      <c r="B729" s="834"/>
      <c r="C729" s="834"/>
      <c r="D729" s="834"/>
      <c r="E729" s="837"/>
      <c r="F729" s="837"/>
      <c r="G729" s="834"/>
      <c r="H729" s="845"/>
      <c r="I729" s="836"/>
      <c r="J729" s="834"/>
      <c r="K729" s="834"/>
      <c r="L729" s="836" t="s">
        <v>1093</v>
      </c>
      <c r="M729" s="836" t="s">
        <v>1162</v>
      </c>
      <c r="N729" s="814" t="s">
        <v>1164</v>
      </c>
      <c r="O729" s="834">
        <f>+O727</f>
        <v>0</v>
      </c>
      <c r="P729" s="950" t="e">
        <f>VLOOKUP($O729,ICP!$A:$B,2,FALSE)</f>
        <v>#N/A</v>
      </c>
      <c r="Q729" s="837"/>
      <c r="R729" s="837" t="s">
        <v>354</v>
      </c>
      <c r="S729" s="949">
        <f t="shared" si="22"/>
        <v>0</v>
      </c>
      <c r="T729" s="909">
        <f>+'Form 2F'!$D53</f>
        <v>0</v>
      </c>
    </row>
    <row r="730" spans="1:20">
      <c r="A730" s="839" t="s">
        <v>1159</v>
      </c>
      <c r="B730" s="834"/>
      <c r="C730" s="834"/>
      <c r="D730" s="834"/>
      <c r="E730" s="837"/>
      <c r="F730" s="837"/>
      <c r="G730" s="834"/>
      <c r="H730" s="845"/>
      <c r="I730" s="836"/>
      <c r="J730" s="834"/>
      <c r="K730" s="834"/>
      <c r="L730" s="836" t="s">
        <v>1093</v>
      </c>
      <c r="M730" s="836" t="s">
        <v>1162</v>
      </c>
      <c r="N730" s="814" t="s">
        <v>1089</v>
      </c>
      <c r="O730" s="834">
        <f>+O727</f>
        <v>0</v>
      </c>
      <c r="P730" s="950" t="e">
        <f>VLOOKUP($O730,ICP!$A:$B,2,FALSE)</f>
        <v>#N/A</v>
      </c>
      <c r="Q730" s="837"/>
      <c r="R730" s="837" t="s">
        <v>354</v>
      </c>
      <c r="S730" s="949">
        <f t="shared" si="22"/>
        <v>0</v>
      </c>
      <c r="T730" s="909">
        <f>+'Form 2F'!$E53</f>
        <v>0</v>
      </c>
    </row>
    <row r="731" spans="1:20">
      <c r="A731" s="839" t="s">
        <v>1160</v>
      </c>
      <c r="B731" s="834"/>
      <c r="C731" s="834"/>
      <c r="D731" s="834"/>
      <c r="E731" s="837"/>
      <c r="F731" s="837"/>
      <c r="G731" s="834"/>
      <c r="H731" s="845"/>
      <c r="I731" s="836"/>
      <c r="J731" s="834"/>
      <c r="K731" s="834"/>
      <c r="L731" s="836" t="s">
        <v>1093</v>
      </c>
      <c r="M731" s="836" t="s">
        <v>1162</v>
      </c>
      <c r="N731" s="814" t="s">
        <v>1091</v>
      </c>
      <c r="O731" s="834">
        <f>+O727</f>
        <v>0</v>
      </c>
      <c r="P731" s="950" t="e">
        <f>VLOOKUP($O731,ICP!$A:$B,2,FALSE)</f>
        <v>#N/A</v>
      </c>
      <c r="Q731" s="837"/>
      <c r="R731" s="837" t="s">
        <v>354</v>
      </c>
      <c r="S731" s="949">
        <f t="shared" si="22"/>
        <v>0</v>
      </c>
      <c r="T731" s="909">
        <f>+'Form 2F'!$F53</f>
        <v>0</v>
      </c>
    </row>
    <row r="732" spans="1:20">
      <c r="A732" s="839" t="s">
        <v>1161</v>
      </c>
      <c r="B732" s="834" t="s">
        <v>304</v>
      </c>
      <c r="C732" s="834">
        <v>220805</v>
      </c>
      <c r="D732" s="834" t="s">
        <v>596</v>
      </c>
      <c r="E732" s="837" t="s">
        <v>634</v>
      </c>
      <c r="F732" s="837"/>
      <c r="G732" s="834" t="s">
        <v>685</v>
      </c>
      <c r="H732" s="845" t="s">
        <v>792</v>
      </c>
      <c r="I732" s="836" t="s">
        <v>688</v>
      </c>
      <c r="J732" s="834" t="str">
        <f t="shared" ref="J732:J799" si="23">IF(E732=H732,"Ok","No Match")</f>
        <v>No Match</v>
      </c>
      <c r="K732" s="834" t="s">
        <v>888</v>
      </c>
      <c r="L732" s="836" t="s">
        <v>1093</v>
      </c>
      <c r="M732" s="836" t="s">
        <v>1162</v>
      </c>
      <c r="N732" s="814" t="s">
        <v>541</v>
      </c>
      <c r="O732" s="834">
        <f>+'Form 2F'!$A$54</f>
        <v>0</v>
      </c>
      <c r="P732" s="950" t="e">
        <f>VLOOKUP($O732,ICP!$A:$B,2,FALSE)</f>
        <v>#N/A</v>
      </c>
      <c r="Q732" s="837"/>
      <c r="R732" s="837" t="s">
        <v>354</v>
      </c>
      <c r="S732" s="949">
        <f t="shared" si="22"/>
        <v>0</v>
      </c>
      <c r="T732" s="909">
        <f>+'Form 2F'!$B54</f>
        <v>0</v>
      </c>
    </row>
    <row r="733" spans="1:20">
      <c r="A733" s="839" t="s">
        <v>1157</v>
      </c>
      <c r="B733" s="834"/>
      <c r="C733" s="834"/>
      <c r="D733" s="834"/>
      <c r="E733" s="837"/>
      <c r="F733" s="837"/>
      <c r="G733" s="834"/>
      <c r="H733" s="845"/>
      <c r="I733" s="836"/>
      <c r="J733" s="834"/>
      <c r="K733" s="834"/>
      <c r="L733" s="836" t="s">
        <v>1093</v>
      </c>
      <c r="M733" s="836" t="s">
        <v>1162</v>
      </c>
      <c r="N733" s="814" t="s">
        <v>1166</v>
      </c>
      <c r="O733" s="834">
        <f>+O732</f>
        <v>0</v>
      </c>
      <c r="P733" s="950" t="e">
        <f>VLOOKUP($O733,ICP!$A:$B,2,FALSE)</f>
        <v>#N/A</v>
      </c>
      <c r="Q733" s="837"/>
      <c r="R733" s="837" t="s">
        <v>354</v>
      </c>
      <c r="S733" s="949">
        <f t="shared" si="22"/>
        <v>0</v>
      </c>
      <c r="T733" s="909">
        <f>+'Form 2F'!$C54</f>
        <v>0</v>
      </c>
    </row>
    <row r="734" spans="1:20">
      <c r="A734" s="839" t="s">
        <v>1158</v>
      </c>
      <c r="B734" s="834"/>
      <c r="C734" s="834"/>
      <c r="D734" s="834"/>
      <c r="E734" s="837"/>
      <c r="F734" s="837"/>
      <c r="G734" s="834"/>
      <c r="H734" s="845"/>
      <c r="I734" s="836"/>
      <c r="J734" s="834"/>
      <c r="K734" s="834"/>
      <c r="L734" s="836" t="s">
        <v>1093</v>
      </c>
      <c r="M734" s="836" t="s">
        <v>1162</v>
      </c>
      <c r="N734" s="814" t="s">
        <v>1164</v>
      </c>
      <c r="O734" s="834">
        <f>+O732</f>
        <v>0</v>
      </c>
      <c r="P734" s="950" t="e">
        <f>VLOOKUP($O734,ICP!$A:$B,2,FALSE)</f>
        <v>#N/A</v>
      </c>
      <c r="Q734" s="837"/>
      <c r="R734" s="837" t="s">
        <v>354</v>
      </c>
      <c r="S734" s="949">
        <f t="shared" si="22"/>
        <v>0</v>
      </c>
      <c r="T734" s="909">
        <f>+'Form 2F'!$D54</f>
        <v>0</v>
      </c>
    </row>
    <row r="735" spans="1:20">
      <c r="A735" s="839" t="s">
        <v>1159</v>
      </c>
      <c r="B735" s="834"/>
      <c r="C735" s="834"/>
      <c r="D735" s="834"/>
      <c r="E735" s="837"/>
      <c r="F735" s="837"/>
      <c r="G735" s="834"/>
      <c r="H735" s="845"/>
      <c r="I735" s="836"/>
      <c r="J735" s="834"/>
      <c r="K735" s="834"/>
      <c r="L735" s="836" t="s">
        <v>1093</v>
      </c>
      <c r="M735" s="836" t="s">
        <v>1162</v>
      </c>
      <c r="N735" s="814" t="s">
        <v>1089</v>
      </c>
      <c r="O735" s="834">
        <f>+O732</f>
        <v>0</v>
      </c>
      <c r="P735" s="950" t="e">
        <f>VLOOKUP($O735,ICP!$A:$B,2,FALSE)</f>
        <v>#N/A</v>
      </c>
      <c r="Q735" s="837"/>
      <c r="R735" s="837" t="s">
        <v>354</v>
      </c>
      <c r="S735" s="949">
        <f t="shared" si="22"/>
        <v>0</v>
      </c>
      <c r="T735" s="909">
        <f>+'Form 2F'!$E54</f>
        <v>0</v>
      </c>
    </row>
    <row r="736" spans="1:20">
      <c r="A736" s="839" t="s">
        <v>1160</v>
      </c>
      <c r="B736" s="834"/>
      <c r="C736" s="834"/>
      <c r="D736" s="834"/>
      <c r="E736" s="837"/>
      <c r="F736" s="837"/>
      <c r="G736" s="834"/>
      <c r="H736" s="845"/>
      <c r="I736" s="836"/>
      <c r="J736" s="834"/>
      <c r="K736" s="834"/>
      <c r="L736" s="836" t="s">
        <v>1093</v>
      </c>
      <c r="M736" s="836" t="s">
        <v>1162</v>
      </c>
      <c r="N736" s="814" t="s">
        <v>1091</v>
      </c>
      <c r="O736" s="834">
        <f>+O732</f>
        <v>0</v>
      </c>
      <c r="P736" s="950" t="e">
        <f>VLOOKUP($O736,ICP!$A:$B,2,FALSE)</f>
        <v>#N/A</v>
      </c>
      <c r="Q736" s="837"/>
      <c r="R736" s="837" t="s">
        <v>354</v>
      </c>
      <c r="S736" s="949">
        <f t="shared" si="22"/>
        <v>0</v>
      </c>
      <c r="T736" s="909">
        <f>+'Form 2F'!$F54</f>
        <v>0</v>
      </c>
    </row>
    <row r="737" spans="1:20">
      <c r="A737" s="839" t="s">
        <v>1161</v>
      </c>
      <c r="B737" s="834" t="s">
        <v>304</v>
      </c>
      <c r="C737" s="834">
        <v>220805</v>
      </c>
      <c r="D737" s="834" t="s">
        <v>596</v>
      </c>
      <c r="E737" s="837" t="s">
        <v>634</v>
      </c>
      <c r="F737" s="837"/>
      <c r="G737" s="834" t="s">
        <v>685</v>
      </c>
      <c r="H737" s="845" t="s">
        <v>792</v>
      </c>
      <c r="I737" s="836" t="s">
        <v>688</v>
      </c>
      <c r="J737" s="834" t="str">
        <f t="shared" si="23"/>
        <v>No Match</v>
      </c>
      <c r="K737" s="834" t="s">
        <v>888</v>
      </c>
      <c r="L737" s="836" t="s">
        <v>1093</v>
      </c>
      <c r="M737" s="836" t="s">
        <v>1162</v>
      </c>
      <c r="N737" s="814" t="s">
        <v>541</v>
      </c>
      <c r="O737" s="834">
        <f>+'Form 2F'!$A$55</f>
        <v>0</v>
      </c>
      <c r="P737" s="950" t="e">
        <f>VLOOKUP($O737,ICP!$A:$B,2,FALSE)</f>
        <v>#N/A</v>
      </c>
      <c r="Q737" s="837"/>
      <c r="R737" s="837" t="s">
        <v>354</v>
      </c>
      <c r="S737" s="949">
        <f t="shared" si="22"/>
        <v>0</v>
      </c>
      <c r="T737" s="909">
        <f>+'Form 2F'!$B55</f>
        <v>0</v>
      </c>
    </row>
    <row r="738" spans="1:20">
      <c r="A738" s="839" t="s">
        <v>1157</v>
      </c>
      <c r="B738" s="834"/>
      <c r="C738" s="834"/>
      <c r="D738" s="834"/>
      <c r="E738" s="837"/>
      <c r="F738" s="837"/>
      <c r="G738" s="834"/>
      <c r="H738" s="845"/>
      <c r="I738" s="836"/>
      <c r="J738" s="834"/>
      <c r="K738" s="834"/>
      <c r="L738" s="836" t="s">
        <v>1093</v>
      </c>
      <c r="M738" s="836" t="s">
        <v>1162</v>
      </c>
      <c r="N738" s="814" t="s">
        <v>1166</v>
      </c>
      <c r="O738" s="834">
        <f>+O737</f>
        <v>0</v>
      </c>
      <c r="P738" s="950" t="e">
        <f>VLOOKUP($O738,ICP!$A:$B,2,FALSE)</f>
        <v>#N/A</v>
      </c>
      <c r="Q738" s="837"/>
      <c r="R738" s="837" t="s">
        <v>354</v>
      </c>
      <c r="S738" s="949">
        <f t="shared" si="22"/>
        <v>0</v>
      </c>
      <c r="T738" s="909">
        <f>+'Form 2F'!$C55</f>
        <v>0</v>
      </c>
    </row>
    <row r="739" spans="1:20">
      <c r="A739" s="839" t="s">
        <v>1158</v>
      </c>
      <c r="B739" s="834"/>
      <c r="C739" s="834"/>
      <c r="D739" s="834"/>
      <c r="E739" s="837"/>
      <c r="F739" s="837"/>
      <c r="G739" s="834"/>
      <c r="H739" s="845"/>
      <c r="I739" s="836"/>
      <c r="J739" s="834"/>
      <c r="K739" s="834"/>
      <c r="L739" s="836" t="s">
        <v>1093</v>
      </c>
      <c r="M739" s="836" t="s">
        <v>1162</v>
      </c>
      <c r="N739" s="814" t="s">
        <v>1164</v>
      </c>
      <c r="O739" s="834">
        <f>+O737</f>
        <v>0</v>
      </c>
      <c r="P739" s="950" t="e">
        <f>VLOOKUP($O739,ICP!$A:$B,2,FALSE)</f>
        <v>#N/A</v>
      </c>
      <c r="Q739" s="837"/>
      <c r="R739" s="837" t="s">
        <v>354</v>
      </c>
      <c r="S739" s="949">
        <f t="shared" si="22"/>
        <v>0</v>
      </c>
      <c r="T739" s="909">
        <f>+'Form 2F'!$D55</f>
        <v>0</v>
      </c>
    </row>
    <row r="740" spans="1:20">
      <c r="A740" s="839" t="s">
        <v>1159</v>
      </c>
      <c r="B740" s="834"/>
      <c r="C740" s="834"/>
      <c r="D740" s="834"/>
      <c r="E740" s="837"/>
      <c r="F740" s="837"/>
      <c r="G740" s="834"/>
      <c r="H740" s="845"/>
      <c r="I740" s="836"/>
      <c r="J740" s="834"/>
      <c r="K740" s="834"/>
      <c r="L740" s="836" t="s">
        <v>1093</v>
      </c>
      <c r="M740" s="836" t="s">
        <v>1162</v>
      </c>
      <c r="N740" s="814" t="s">
        <v>1089</v>
      </c>
      <c r="O740" s="834">
        <f>+O737</f>
        <v>0</v>
      </c>
      <c r="P740" s="950" t="e">
        <f>VLOOKUP($O740,ICP!$A:$B,2,FALSE)</f>
        <v>#N/A</v>
      </c>
      <c r="Q740" s="837"/>
      <c r="R740" s="837" t="s">
        <v>354</v>
      </c>
      <c r="S740" s="949">
        <f t="shared" si="22"/>
        <v>0</v>
      </c>
      <c r="T740" s="909">
        <f>+'Form 2F'!$E55</f>
        <v>0</v>
      </c>
    </row>
    <row r="741" spans="1:20">
      <c r="A741" s="839" t="s">
        <v>1160</v>
      </c>
      <c r="B741" s="834"/>
      <c r="C741" s="834"/>
      <c r="D741" s="834"/>
      <c r="E741" s="837"/>
      <c r="F741" s="837"/>
      <c r="G741" s="834"/>
      <c r="H741" s="845"/>
      <c r="I741" s="836"/>
      <c r="J741" s="834"/>
      <c r="K741" s="834"/>
      <c r="L741" s="836" t="s">
        <v>1093</v>
      </c>
      <c r="M741" s="836" t="s">
        <v>1162</v>
      </c>
      <c r="N741" s="814" t="s">
        <v>1091</v>
      </c>
      <c r="O741" s="834">
        <f>+O737</f>
        <v>0</v>
      </c>
      <c r="P741" s="950" t="e">
        <f>VLOOKUP($O741,ICP!$A:$B,2,FALSE)</f>
        <v>#N/A</v>
      </c>
      <c r="Q741" s="837"/>
      <c r="R741" s="837" t="s">
        <v>354</v>
      </c>
      <c r="S741" s="949">
        <f t="shared" si="22"/>
        <v>0</v>
      </c>
      <c r="T741" s="909">
        <f>+'Form 2F'!$F55</f>
        <v>0</v>
      </c>
    </row>
    <row r="742" spans="1:20">
      <c r="A742" s="839" t="s">
        <v>1161</v>
      </c>
      <c r="B742" s="834" t="s">
        <v>304</v>
      </c>
      <c r="C742" s="834">
        <v>220805</v>
      </c>
      <c r="D742" s="834" t="s">
        <v>596</v>
      </c>
      <c r="E742" s="837" t="s">
        <v>634</v>
      </c>
      <c r="F742" s="837"/>
      <c r="G742" s="834" t="s">
        <v>685</v>
      </c>
      <c r="H742" s="845" t="s">
        <v>792</v>
      </c>
      <c r="I742" s="836" t="s">
        <v>688</v>
      </c>
      <c r="J742" s="834" t="str">
        <f t="shared" si="23"/>
        <v>No Match</v>
      </c>
      <c r="K742" s="834" t="s">
        <v>888</v>
      </c>
      <c r="L742" s="836" t="s">
        <v>1093</v>
      </c>
      <c r="M742" s="836" t="s">
        <v>1162</v>
      </c>
      <c r="N742" s="814" t="s">
        <v>541</v>
      </c>
      <c r="O742" s="834">
        <f>+'Form 2F'!$A$56</f>
        <v>0</v>
      </c>
      <c r="P742" s="950" t="e">
        <f>VLOOKUP($O742,ICP!$A:$B,2,FALSE)</f>
        <v>#N/A</v>
      </c>
      <c r="Q742" s="837"/>
      <c r="R742" s="837" t="s">
        <v>354</v>
      </c>
      <c r="S742" s="949">
        <f t="shared" si="22"/>
        <v>0</v>
      </c>
      <c r="T742" s="909">
        <f>+'Form 2F'!$B56</f>
        <v>0</v>
      </c>
    </row>
    <row r="743" spans="1:20">
      <c r="A743" s="839" t="s">
        <v>1157</v>
      </c>
      <c r="B743" s="834"/>
      <c r="C743" s="834"/>
      <c r="D743" s="834"/>
      <c r="E743" s="837"/>
      <c r="F743" s="837"/>
      <c r="G743" s="834"/>
      <c r="H743" s="845"/>
      <c r="I743" s="836"/>
      <c r="J743" s="834"/>
      <c r="K743" s="834"/>
      <c r="L743" s="836" t="s">
        <v>1093</v>
      </c>
      <c r="M743" s="836" t="s">
        <v>1162</v>
      </c>
      <c r="N743" s="814" t="s">
        <v>1166</v>
      </c>
      <c r="O743" s="834">
        <f>+O742</f>
        <v>0</v>
      </c>
      <c r="P743" s="950" t="e">
        <f>VLOOKUP($O743,ICP!$A:$B,2,FALSE)</f>
        <v>#N/A</v>
      </c>
      <c r="Q743" s="837"/>
      <c r="R743" s="837" t="s">
        <v>354</v>
      </c>
      <c r="S743" s="949">
        <f t="shared" si="22"/>
        <v>0</v>
      </c>
      <c r="T743" s="909">
        <f>+'Form 2F'!$C56</f>
        <v>0</v>
      </c>
    </row>
    <row r="744" spans="1:20">
      <c r="A744" s="839" t="s">
        <v>1158</v>
      </c>
      <c r="B744" s="834"/>
      <c r="C744" s="834"/>
      <c r="D744" s="834"/>
      <c r="E744" s="837"/>
      <c r="F744" s="837"/>
      <c r="G744" s="834"/>
      <c r="H744" s="845"/>
      <c r="I744" s="836"/>
      <c r="J744" s="834"/>
      <c r="K744" s="834"/>
      <c r="L744" s="836" t="s">
        <v>1093</v>
      </c>
      <c r="M744" s="836" t="s">
        <v>1162</v>
      </c>
      <c r="N744" s="814" t="s">
        <v>1164</v>
      </c>
      <c r="O744" s="834">
        <f>+O742</f>
        <v>0</v>
      </c>
      <c r="P744" s="950" t="e">
        <f>VLOOKUP($O744,ICP!$A:$B,2,FALSE)</f>
        <v>#N/A</v>
      </c>
      <c r="Q744" s="837"/>
      <c r="R744" s="837" t="s">
        <v>354</v>
      </c>
      <c r="S744" s="949">
        <f t="shared" si="22"/>
        <v>0</v>
      </c>
      <c r="T744" s="909">
        <f>+'Form 2F'!$D56</f>
        <v>0</v>
      </c>
    </row>
    <row r="745" spans="1:20">
      <c r="A745" s="839" t="s">
        <v>1159</v>
      </c>
      <c r="B745" s="834"/>
      <c r="C745" s="834"/>
      <c r="D745" s="834"/>
      <c r="E745" s="837"/>
      <c r="F745" s="837"/>
      <c r="G745" s="834"/>
      <c r="H745" s="845"/>
      <c r="I745" s="836"/>
      <c r="J745" s="834"/>
      <c r="K745" s="834"/>
      <c r="L745" s="836" t="s">
        <v>1093</v>
      </c>
      <c r="M745" s="836" t="s">
        <v>1162</v>
      </c>
      <c r="N745" s="814" t="s">
        <v>1089</v>
      </c>
      <c r="O745" s="834">
        <f>+O742</f>
        <v>0</v>
      </c>
      <c r="P745" s="950" t="e">
        <f>VLOOKUP($O745,ICP!$A:$B,2,FALSE)</f>
        <v>#N/A</v>
      </c>
      <c r="Q745" s="837"/>
      <c r="R745" s="837" t="s">
        <v>354</v>
      </c>
      <c r="S745" s="949">
        <f t="shared" si="22"/>
        <v>0</v>
      </c>
      <c r="T745" s="909">
        <f>+'Form 2F'!$E56</f>
        <v>0</v>
      </c>
    </row>
    <row r="746" spans="1:20">
      <c r="A746" s="839" t="s">
        <v>1160</v>
      </c>
      <c r="B746" s="834"/>
      <c r="C746" s="834"/>
      <c r="D746" s="834"/>
      <c r="E746" s="837"/>
      <c r="F746" s="837"/>
      <c r="G746" s="834"/>
      <c r="H746" s="845"/>
      <c r="I746" s="836"/>
      <c r="J746" s="834"/>
      <c r="K746" s="834"/>
      <c r="L746" s="836" t="s">
        <v>1093</v>
      </c>
      <c r="M746" s="836" t="s">
        <v>1162</v>
      </c>
      <c r="N746" s="814" t="s">
        <v>1091</v>
      </c>
      <c r="O746" s="834">
        <f>+O742</f>
        <v>0</v>
      </c>
      <c r="P746" s="950" t="e">
        <f>VLOOKUP($O746,ICP!$A:$B,2,FALSE)</f>
        <v>#N/A</v>
      </c>
      <c r="Q746" s="837"/>
      <c r="R746" s="837" t="s">
        <v>354</v>
      </c>
      <c r="S746" s="949">
        <f t="shared" si="22"/>
        <v>0</v>
      </c>
      <c r="T746" s="909">
        <f>+'Form 2F'!$F56</f>
        <v>0</v>
      </c>
    </row>
    <row r="747" spans="1:20">
      <c r="A747" s="839" t="s">
        <v>1161</v>
      </c>
      <c r="B747" s="834" t="s">
        <v>304</v>
      </c>
      <c r="C747" s="834">
        <v>220805</v>
      </c>
      <c r="D747" s="834" t="s">
        <v>596</v>
      </c>
      <c r="E747" s="837" t="s">
        <v>634</v>
      </c>
      <c r="F747" s="837"/>
      <c r="G747" s="834" t="s">
        <v>685</v>
      </c>
      <c r="H747" s="845" t="s">
        <v>792</v>
      </c>
      <c r="I747" s="836" t="s">
        <v>688</v>
      </c>
      <c r="J747" s="834" t="str">
        <f t="shared" si="23"/>
        <v>No Match</v>
      </c>
      <c r="K747" s="834" t="s">
        <v>888</v>
      </c>
      <c r="L747" s="836" t="s">
        <v>1093</v>
      </c>
      <c r="M747" s="836" t="s">
        <v>1162</v>
      </c>
      <c r="N747" s="814" t="s">
        <v>541</v>
      </c>
      <c r="O747" s="834">
        <f>+'Form 2F'!$A$57</f>
        <v>0</v>
      </c>
      <c r="P747" s="950" t="e">
        <f>VLOOKUP($O747,ICP!$A:$B,2,FALSE)</f>
        <v>#N/A</v>
      </c>
      <c r="Q747" s="837"/>
      <c r="R747" s="837" t="s">
        <v>354</v>
      </c>
      <c r="S747" s="949">
        <f t="shared" si="22"/>
        <v>0</v>
      </c>
      <c r="T747" s="909">
        <f>+'Form 2F'!$B57</f>
        <v>0</v>
      </c>
    </row>
    <row r="748" spans="1:20">
      <c r="A748" s="839" t="s">
        <v>1157</v>
      </c>
      <c r="B748" s="834"/>
      <c r="C748" s="834"/>
      <c r="D748" s="834"/>
      <c r="E748" s="837"/>
      <c r="F748" s="837"/>
      <c r="G748" s="834"/>
      <c r="H748" s="845"/>
      <c r="I748" s="836"/>
      <c r="J748" s="834"/>
      <c r="K748" s="834"/>
      <c r="L748" s="836" t="s">
        <v>1093</v>
      </c>
      <c r="M748" s="836" t="s">
        <v>1162</v>
      </c>
      <c r="N748" s="814" t="s">
        <v>1166</v>
      </c>
      <c r="O748" s="834">
        <f>+O747</f>
        <v>0</v>
      </c>
      <c r="P748" s="950" t="e">
        <f>VLOOKUP($O748,ICP!$A:$B,2,FALSE)</f>
        <v>#N/A</v>
      </c>
      <c r="Q748" s="837"/>
      <c r="R748" s="837" t="s">
        <v>354</v>
      </c>
      <c r="S748" s="949">
        <f t="shared" si="22"/>
        <v>0</v>
      </c>
      <c r="T748" s="909">
        <f>+'Form 2F'!$C57</f>
        <v>0</v>
      </c>
    </row>
    <row r="749" spans="1:20">
      <c r="A749" s="839" t="s">
        <v>1158</v>
      </c>
      <c r="B749" s="834"/>
      <c r="C749" s="834"/>
      <c r="D749" s="834"/>
      <c r="E749" s="837"/>
      <c r="F749" s="837"/>
      <c r="G749" s="834"/>
      <c r="H749" s="845"/>
      <c r="I749" s="836"/>
      <c r="J749" s="834"/>
      <c r="K749" s="834"/>
      <c r="L749" s="836" t="s">
        <v>1093</v>
      </c>
      <c r="M749" s="836" t="s">
        <v>1162</v>
      </c>
      <c r="N749" s="814" t="s">
        <v>1164</v>
      </c>
      <c r="O749" s="834">
        <f>+O747</f>
        <v>0</v>
      </c>
      <c r="P749" s="950" t="e">
        <f>VLOOKUP($O749,ICP!$A:$B,2,FALSE)</f>
        <v>#N/A</v>
      </c>
      <c r="Q749" s="837"/>
      <c r="R749" s="837" t="s">
        <v>354</v>
      </c>
      <c r="S749" s="949">
        <f t="shared" si="22"/>
        <v>0</v>
      </c>
      <c r="T749" s="909">
        <f>+'Form 2F'!$D57</f>
        <v>0</v>
      </c>
    </row>
    <row r="750" spans="1:20">
      <c r="A750" s="839" t="s">
        <v>1159</v>
      </c>
      <c r="B750" s="834"/>
      <c r="C750" s="834"/>
      <c r="D750" s="834"/>
      <c r="E750" s="837"/>
      <c r="F750" s="837"/>
      <c r="G750" s="834"/>
      <c r="H750" s="845"/>
      <c r="I750" s="836"/>
      <c r="J750" s="834"/>
      <c r="K750" s="834"/>
      <c r="L750" s="836" t="s">
        <v>1093</v>
      </c>
      <c r="M750" s="836" t="s">
        <v>1162</v>
      </c>
      <c r="N750" s="814" t="s">
        <v>1089</v>
      </c>
      <c r="O750" s="834">
        <f>+O747</f>
        <v>0</v>
      </c>
      <c r="P750" s="950" t="e">
        <f>VLOOKUP($O750,ICP!$A:$B,2,FALSE)</f>
        <v>#N/A</v>
      </c>
      <c r="Q750" s="837"/>
      <c r="R750" s="837" t="s">
        <v>354</v>
      </c>
      <c r="S750" s="949">
        <f t="shared" si="22"/>
        <v>0</v>
      </c>
      <c r="T750" s="909">
        <f>+'Form 2F'!$E57</f>
        <v>0</v>
      </c>
    </row>
    <row r="751" spans="1:20">
      <c r="A751" s="839" t="s">
        <v>1160</v>
      </c>
      <c r="B751" s="834"/>
      <c r="C751" s="834"/>
      <c r="D751" s="834"/>
      <c r="E751" s="837"/>
      <c r="F751" s="837"/>
      <c r="G751" s="834"/>
      <c r="H751" s="845"/>
      <c r="I751" s="836"/>
      <c r="J751" s="834"/>
      <c r="K751" s="834"/>
      <c r="L751" s="836" t="s">
        <v>1093</v>
      </c>
      <c r="M751" s="836" t="s">
        <v>1162</v>
      </c>
      <c r="N751" s="814" t="s">
        <v>1091</v>
      </c>
      <c r="O751" s="834">
        <f>+O747</f>
        <v>0</v>
      </c>
      <c r="P751" s="950" t="e">
        <f>VLOOKUP($O751,ICP!$A:$B,2,FALSE)</f>
        <v>#N/A</v>
      </c>
      <c r="Q751" s="837"/>
      <c r="R751" s="837" t="s">
        <v>354</v>
      </c>
      <c r="S751" s="949">
        <f t="shared" si="22"/>
        <v>0</v>
      </c>
      <c r="T751" s="909">
        <f>+'Form 2F'!$F57</f>
        <v>0</v>
      </c>
    </row>
    <row r="752" spans="1:20">
      <c r="A752" s="839" t="s">
        <v>1161</v>
      </c>
      <c r="B752" s="834" t="s">
        <v>304</v>
      </c>
      <c r="C752" s="834">
        <v>220805</v>
      </c>
      <c r="D752" s="834" t="s">
        <v>596</v>
      </c>
      <c r="E752" s="837" t="s">
        <v>634</v>
      </c>
      <c r="F752" s="837"/>
      <c r="G752" s="834" t="s">
        <v>685</v>
      </c>
      <c r="H752" s="845" t="s">
        <v>792</v>
      </c>
      <c r="I752" s="836" t="s">
        <v>688</v>
      </c>
      <c r="J752" s="834" t="str">
        <f t="shared" si="23"/>
        <v>No Match</v>
      </c>
      <c r="K752" s="834" t="s">
        <v>888</v>
      </c>
      <c r="L752" s="836" t="s">
        <v>1093</v>
      </c>
      <c r="M752" s="836" t="s">
        <v>1162</v>
      </c>
      <c r="N752" s="814" t="s">
        <v>541</v>
      </c>
      <c r="O752" s="834">
        <f>+'Form 2F'!$A$58</f>
        <v>0</v>
      </c>
      <c r="P752" s="950" t="e">
        <f>VLOOKUP($O752,ICP!$A:$B,2,FALSE)</f>
        <v>#N/A</v>
      </c>
      <c r="Q752" s="837"/>
      <c r="R752" s="837" t="s">
        <v>354</v>
      </c>
      <c r="S752" s="949">
        <f t="shared" si="22"/>
        <v>0</v>
      </c>
      <c r="T752" s="909">
        <f>+'Form 2F'!$B58</f>
        <v>0</v>
      </c>
    </row>
    <row r="753" spans="1:20">
      <c r="A753" s="839" t="s">
        <v>1157</v>
      </c>
      <c r="B753" s="834"/>
      <c r="C753" s="834"/>
      <c r="D753" s="834"/>
      <c r="E753" s="837"/>
      <c r="F753" s="837"/>
      <c r="G753" s="834"/>
      <c r="H753" s="845"/>
      <c r="I753" s="836"/>
      <c r="J753" s="834"/>
      <c r="K753" s="834"/>
      <c r="L753" s="836" t="s">
        <v>1093</v>
      </c>
      <c r="M753" s="836" t="s">
        <v>1162</v>
      </c>
      <c r="N753" s="814" t="s">
        <v>1166</v>
      </c>
      <c r="O753" s="834">
        <f>+O752</f>
        <v>0</v>
      </c>
      <c r="P753" s="950" t="e">
        <f>VLOOKUP($O753,ICP!$A:$B,2,FALSE)</f>
        <v>#N/A</v>
      </c>
      <c r="Q753" s="837"/>
      <c r="R753" s="837" t="s">
        <v>354</v>
      </c>
      <c r="S753" s="949">
        <f t="shared" si="22"/>
        <v>0</v>
      </c>
      <c r="T753" s="909">
        <f>+'Form 2F'!$C58</f>
        <v>0</v>
      </c>
    </row>
    <row r="754" spans="1:20">
      <c r="A754" s="839" t="s">
        <v>1158</v>
      </c>
      <c r="B754" s="834"/>
      <c r="C754" s="834"/>
      <c r="D754" s="834"/>
      <c r="E754" s="837"/>
      <c r="F754" s="837"/>
      <c r="G754" s="834"/>
      <c r="H754" s="845"/>
      <c r="I754" s="836"/>
      <c r="J754" s="834"/>
      <c r="K754" s="834"/>
      <c r="L754" s="836" t="s">
        <v>1093</v>
      </c>
      <c r="M754" s="836" t="s">
        <v>1162</v>
      </c>
      <c r="N754" s="814" t="s">
        <v>1164</v>
      </c>
      <c r="O754" s="834">
        <f>+O752</f>
        <v>0</v>
      </c>
      <c r="P754" s="950" t="e">
        <f>VLOOKUP($O754,ICP!$A:$B,2,FALSE)</f>
        <v>#N/A</v>
      </c>
      <c r="Q754" s="837"/>
      <c r="R754" s="837" t="s">
        <v>354</v>
      </c>
      <c r="S754" s="949">
        <f t="shared" si="22"/>
        <v>0</v>
      </c>
      <c r="T754" s="909">
        <f>+'Form 2F'!$D58</f>
        <v>0</v>
      </c>
    </row>
    <row r="755" spans="1:20">
      <c r="A755" s="839" t="s">
        <v>1159</v>
      </c>
      <c r="B755" s="834"/>
      <c r="C755" s="834"/>
      <c r="D755" s="834"/>
      <c r="E755" s="837"/>
      <c r="F755" s="837"/>
      <c r="G755" s="834"/>
      <c r="H755" s="845"/>
      <c r="I755" s="836"/>
      <c r="J755" s="834"/>
      <c r="K755" s="834"/>
      <c r="L755" s="836" t="s">
        <v>1093</v>
      </c>
      <c r="M755" s="836" t="s">
        <v>1162</v>
      </c>
      <c r="N755" s="814" t="s">
        <v>1089</v>
      </c>
      <c r="O755" s="834">
        <f>+O752</f>
        <v>0</v>
      </c>
      <c r="P755" s="950" t="e">
        <f>VLOOKUP($O755,ICP!$A:$B,2,FALSE)</f>
        <v>#N/A</v>
      </c>
      <c r="Q755" s="837"/>
      <c r="R755" s="837" t="s">
        <v>354</v>
      </c>
      <c r="S755" s="949">
        <f t="shared" si="22"/>
        <v>0</v>
      </c>
      <c r="T755" s="909">
        <f>+'Form 2F'!$E58</f>
        <v>0</v>
      </c>
    </row>
    <row r="756" spans="1:20">
      <c r="A756" s="839" t="s">
        <v>1160</v>
      </c>
      <c r="B756" s="834"/>
      <c r="C756" s="834"/>
      <c r="D756" s="834"/>
      <c r="E756" s="837"/>
      <c r="F756" s="837"/>
      <c r="G756" s="834"/>
      <c r="H756" s="845"/>
      <c r="I756" s="836"/>
      <c r="J756" s="834"/>
      <c r="K756" s="834"/>
      <c r="L756" s="836" t="s">
        <v>1093</v>
      </c>
      <c r="M756" s="836" t="s">
        <v>1162</v>
      </c>
      <c r="N756" s="814" t="s">
        <v>1091</v>
      </c>
      <c r="O756" s="834">
        <f>+O752</f>
        <v>0</v>
      </c>
      <c r="P756" s="950" t="e">
        <f>VLOOKUP($O756,ICP!$A:$B,2,FALSE)</f>
        <v>#N/A</v>
      </c>
      <c r="Q756" s="837"/>
      <c r="R756" s="837" t="s">
        <v>354</v>
      </c>
      <c r="S756" s="949">
        <f t="shared" si="22"/>
        <v>0</v>
      </c>
      <c r="T756" s="909">
        <f>+'Form 2F'!$F58</f>
        <v>0</v>
      </c>
    </row>
    <row r="757" spans="1:20">
      <c r="A757" s="834" t="s">
        <v>865</v>
      </c>
      <c r="B757" s="834">
        <v>214510</v>
      </c>
      <c r="C757" s="834">
        <v>221105</v>
      </c>
      <c r="D757" s="834" t="s">
        <v>597</v>
      </c>
      <c r="E757" s="837">
        <v>200999</v>
      </c>
      <c r="F757" s="837"/>
      <c r="G757" s="834" t="s">
        <v>629</v>
      </c>
      <c r="H757" s="845">
        <v>209099</v>
      </c>
      <c r="I757" s="836" t="s">
        <v>552</v>
      </c>
      <c r="J757" s="834" t="str">
        <f t="shared" si="23"/>
        <v>No Match</v>
      </c>
      <c r="K757" s="834" t="s">
        <v>808</v>
      </c>
      <c r="L757" s="917">
        <v>209099</v>
      </c>
      <c r="M757" s="836" t="s">
        <v>1149</v>
      </c>
      <c r="O757" s="855"/>
      <c r="P757" s="932"/>
      <c r="Q757" s="920"/>
      <c r="R757" s="837" t="s">
        <v>344</v>
      </c>
      <c r="S757" s="949">
        <f t="shared" si="22"/>
        <v>0</v>
      </c>
      <c r="T757" s="909">
        <f>+'Form 2E'!C33</f>
        <v>0</v>
      </c>
    </row>
    <row r="758" spans="1:20">
      <c r="A758" s="834" t="s">
        <v>346</v>
      </c>
      <c r="B758" s="834">
        <v>214410</v>
      </c>
      <c r="C758" s="834">
        <v>214405</v>
      </c>
      <c r="D758" s="834" t="s">
        <v>591</v>
      </c>
      <c r="E758" s="837">
        <v>200999</v>
      </c>
      <c r="F758" s="837"/>
      <c r="G758" s="836" t="s">
        <v>629</v>
      </c>
      <c r="H758" s="845">
        <v>200920</v>
      </c>
      <c r="I758" s="836" t="s">
        <v>630</v>
      </c>
      <c r="J758" s="834" t="str">
        <f t="shared" si="23"/>
        <v>No Match</v>
      </c>
      <c r="K758" s="834">
        <v>7.5</v>
      </c>
      <c r="L758" s="916">
        <v>200920</v>
      </c>
      <c r="M758" s="836" t="s">
        <v>630</v>
      </c>
      <c r="O758" s="855"/>
      <c r="P758" s="932"/>
      <c r="Q758" s="920"/>
      <c r="R758" s="814" t="s">
        <v>344</v>
      </c>
      <c r="S758" s="949">
        <f t="shared" si="22"/>
        <v>0</v>
      </c>
      <c r="T758" s="909">
        <f>+'Form 2E'!C31</f>
        <v>0</v>
      </c>
    </row>
    <row r="759" spans="1:20" ht="12.75" customHeight="1">
      <c r="A759" s="835" t="s">
        <v>870</v>
      </c>
      <c r="B759" s="835" t="s">
        <v>305</v>
      </c>
      <c r="C759" s="835" t="s">
        <v>639</v>
      </c>
      <c r="D759" s="835" t="s">
        <v>640</v>
      </c>
      <c r="E759" s="860" t="s">
        <v>547</v>
      </c>
      <c r="F759" s="860"/>
      <c r="G759" s="862" t="s">
        <v>689</v>
      </c>
      <c r="H759" s="845" t="s">
        <v>547</v>
      </c>
      <c r="I759" s="836" t="s">
        <v>692</v>
      </c>
      <c r="J759" s="834" t="str">
        <f>IF(E759=H759,"Ok","No Match")</f>
        <v>Ok</v>
      </c>
      <c r="K759" s="834" t="s">
        <v>809</v>
      </c>
      <c r="L759" s="836" t="s">
        <v>1072</v>
      </c>
      <c r="M759" s="836" t="s">
        <v>1150</v>
      </c>
      <c r="O759" s="813">
        <f>+'Form 2E'!A52</f>
        <v>0</v>
      </c>
      <c r="P759" s="950" t="e">
        <f>VLOOKUP($O759,ICP!$A:$B,2,FALSE)</f>
        <v>#N/A</v>
      </c>
      <c r="R759" s="814" t="s">
        <v>350</v>
      </c>
      <c r="S759" s="949">
        <f t="shared" si="22"/>
        <v>0</v>
      </c>
      <c r="T759" s="909">
        <f>+'Form 2E'!C52</f>
        <v>0</v>
      </c>
    </row>
    <row r="760" spans="1:20" ht="12.75" customHeight="1">
      <c r="A760" s="834" t="s">
        <v>870</v>
      </c>
      <c r="B760" s="834" t="s">
        <v>305</v>
      </c>
      <c r="C760" s="835" t="s">
        <v>639</v>
      </c>
      <c r="D760" s="835" t="s">
        <v>640</v>
      </c>
      <c r="E760" s="860" t="s">
        <v>547</v>
      </c>
      <c r="F760" s="860"/>
      <c r="G760" s="862" t="s">
        <v>689</v>
      </c>
      <c r="H760" s="845" t="s">
        <v>547</v>
      </c>
      <c r="I760" s="836" t="s">
        <v>692</v>
      </c>
      <c r="J760" s="834" t="str">
        <f t="shared" si="23"/>
        <v>Ok</v>
      </c>
      <c r="K760" s="834" t="s">
        <v>809</v>
      </c>
      <c r="L760" s="836" t="s">
        <v>1072</v>
      </c>
      <c r="M760" s="836" t="s">
        <v>1150</v>
      </c>
      <c r="O760" s="813">
        <f>+'Form 2E'!A53</f>
        <v>0</v>
      </c>
      <c r="P760" s="950" t="e">
        <f>VLOOKUP($O760,ICP!$A:$B,2,FALSE)</f>
        <v>#N/A</v>
      </c>
      <c r="R760" s="814" t="s">
        <v>350</v>
      </c>
      <c r="S760" s="949">
        <f t="shared" si="22"/>
        <v>0</v>
      </c>
      <c r="T760" s="909">
        <f>+'Form 2E'!C53</f>
        <v>0</v>
      </c>
    </row>
    <row r="761" spans="1:20" ht="12.75" customHeight="1">
      <c r="A761" s="834" t="s">
        <v>870</v>
      </c>
      <c r="B761" s="834" t="s">
        <v>305</v>
      </c>
      <c r="C761" s="835" t="s">
        <v>639</v>
      </c>
      <c r="D761" s="835" t="s">
        <v>640</v>
      </c>
      <c r="E761" s="860" t="s">
        <v>547</v>
      </c>
      <c r="F761" s="860"/>
      <c r="G761" s="862" t="s">
        <v>689</v>
      </c>
      <c r="H761" s="845" t="s">
        <v>547</v>
      </c>
      <c r="I761" s="836" t="s">
        <v>692</v>
      </c>
      <c r="J761" s="834" t="str">
        <f t="shared" si="23"/>
        <v>Ok</v>
      </c>
      <c r="K761" s="834" t="s">
        <v>809</v>
      </c>
      <c r="L761" s="836" t="s">
        <v>1072</v>
      </c>
      <c r="M761" s="836" t="s">
        <v>1150</v>
      </c>
      <c r="O761" s="813">
        <f>+'Form 2E'!A54</f>
        <v>0</v>
      </c>
      <c r="P761" s="950" t="e">
        <f>VLOOKUP($O761,ICP!$A:$B,2,FALSE)</f>
        <v>#N/A</v>
      </c>
      <c r="R761" s="814" t="s">
        <v>350</v>
      </c>
      <c r="S761" s="949">
        <f t="shared" si="22"/>
        <v>0</v>
      </c>
      <c r="T761" s="909">
        <f>+'Form 2E'!C54</f>
        <v>0</v>
      </c>
    </row>
    <row r="762" spans="1:20" ht="12.75" customHeight="1">
      <c r="A762" s="834" t="s">
        <v>870</v>
      </c>
      <c r="B762" s="834" t="s">
        <v>305</v>
      </c>
      <c r="C762" s="835" t="s">
        <v>639</v>
      </c>
      <c r="D762" s="835" t="s">
        <v>640</v>
      </c>
      <c r="E762" s="860" t="s">
        <v>547</v>
      </c>
      <c r="F762" s="860"/>
      <c r="G762" s="862" t="s">
        <v>689</v>
      </c>
      <c r="H762" s="845" t="s">
        <v>547</v>
      </c>
      <c r="I762" s="836" t="s">
        <v>692</v>
      </c>
      <c r="J762" s="834" t="str">
        <f t="shared" si="23"/>
        <v>Ok</v>
      </c>
      <c r="K762" s="834" t="s">
        <v>809</v>
      </c>
      <c r="L762" s="836" t="s">
        <v>1072</v>
      </c>
      <c r="M762" s="836" t="s">
        <v>1150</v>
      </c>
      <c r="O762" s="813">
        <f>+'Form 2E'!A55</f>
        <v>0</v>
      </c>
      <c r="P762" s="950" t="e">
        <f>VLOOKUP($O762,ICP!$A:$B,2,FALSE)</f>
        <v>#N/A</v>
      </c>
      <c r="R762" s="814" t="s">
        <v>350</v>
      </c>
      <c r="S762" s="949">
        <f t="shared" si="22"/>
        <v>0</v>
      </c>
      <c r="T762" s="909">
        <f>+'Form 2E'!C55</f>
        <v>0</v>
      </c>
    </row>
    <row r="763" spans="1:20" ht="12.75" customHeight="1">
      <c r="A763" s="834" t="s">
        <v>870</v>
      </c>
      <c r="B763" s="834" t="s">
        <v>305</v>
      </c>
      <c r="C763" s="835" t="s">
        <v>639</v>
      </c>
      <c r="D763" s="835" t="s">
        <v>640</v>
      </c>
      <c r="E763" s="860" t="s">
        <v>547</v>
      </c>
      <c r="F763" s="860"/>
      <c r="G763" s="862" t="s">
        <v>689</v>
      </c>
      <c r="H763" s="845" t="s">
        <v>547</v>
      </c>
      <c r="I763" s="836" t="s">
        <v>692</v>
      </c>
      <c r="J763" s="834" t="str">
        <f t="shared" si="23"/>
        <v>Ok</v>
      </c>
      <c r="K763" s="834" t="s">
        <v>809</v>
      </c>
      <c r="L763" s="836" t="s">
        <v>1072</v>
      </c>
      <c r="M763" s="836" t="s">
        <v>1150</v>
      </c>
      <c r="O763" s="813">
        <f>+'Form 2E'!A56</f>
        <v>0</v>
      </c>
      <c r="P763" s="950" t="e">
        <f>VLOOKUP($O763,ICP!$A:$B,2,FALSE)</f>
        <v>#N/A</v>
      </c>
      <c r="R763" s="814" t="s">
        <v>350</v>
      </c>
      <c r="S763" s="949">
        <f t="shared" si="22"/>
        <v>0</v>
      </c>
      <c r="T763" s="909">
        <f>+'Form 2E'!C56</f>
        <v>0</v>
      </c>
    </row>
    <row r="764" spans="1:20" ht="12.75" customHeight="1">
      <c r="A764" s="834" t="s">
        <v>870</v>
      </c>
      <c r="B764" s="834" t="s">
        <v>305</v>
      </c>
      <c r="C764" s="835" t="s">
        <v>639</v>
      </c>
      <c r="D764" s="835" t="s">
        <v>640</v>
      </c>
      <c r="E764" s="860" t="s">
        <v>547</v>
      </c>
      <c r="F764" s="860"/>
      <c r="G764" s="862" t="s">
        <v>689</v>
      </c>
      <c r="H764" s="845" t="s">
        <v>547</v>
      </c>
      <c r="I764" s="836" t="s">
        <v>692</v>
      </c>
      <c r="J764" s="834" t="str">
        <f t="shared" si="23"/>
        <v>Ok</v>
      </c>
      <c r="K764" s="834" t="s">
        <v>809</v>
      </c>
      <c r="L764" s="836" t="s">
        <v>1072</v>
      </c>
      <c r="M764" s="836" t="s">
        <v>1150</v>
      </c>
      <c r="O764" s="813">
        <f>+'Form 2E'!A57</f>
        <v>0</v>
      </c>
      <c r="P764" s="950" t="e">
        <f>VLOOKUP($O764,ICP!$A:$B,2,FALSE)</f>
        <v>#N/A</v>
      </c>
      <c r="R764" s="814" t="s">
        <v>350</v>
      </c>
      <c r="S764" s="949">
        <f t="shared" si="22"/>
        <v>0</v>
      </c>
      <c r="T764" s="909">
        <f>+'Form 2E'!C57</f>
        <v>0</v>
      </c>
    </row>
    <row r="765" spans="1:20" ht="12.75" customHeight="1">
      <c r="A765" s="834" t="s">
        <v>870</v>
      </c>
      <c r="B765" s="834" t="s">
        <v>305</v>
      </c>
      <c r="C765" s="835" t="s">
        <v>639</v>
      </c>
      <c r="D765" s="835" t="s">
        <v>640</v>
      </c>
      <c r="E765" s="860" t="s">
        <v>547</v>
      </c>
      <c r="F765" s="860"/>
      <c r="G765" s="862" t="s">
        <v>689</v>
      </c>
      <c r="H765" s="845" t="s">
        <v>547</v>
      </c>
      <c r="I765" s="836" t="s">
        <v>692</v>
      </c>
      <c r="J765" s="834" t="str">
        <f t="shared" si="23"/>
        <v>Ok</v>
      </c>
      <c r="K765" s="834" t="s">
        <v>809</v>
      </c>
      <c r="L765" s="836" t="s">
        <v>1072</v>
      </c>
      <c r="M765" s="836" t="s">
        <v>1150</v>
      </c>
      <c r="O765" s="813">
        <f>+'Form 2E'!A58</f>
        <v>0</v>
      </c>
      <c r="P765" s="950" t="e">
        <f>VLOOKUP($O765,ICP!$A:$B,2,FALSE)</f>
        <v>#N/A</v>
      </c>
      <c r="R765" s="814" t="s">
        <v>350</v>
      </c>
      <c r="S765" s="949">
        <f t="shared" si="22"/>
        <v>0</v>
      </c>
      <c r="T765" s="909">
        <f>+'Form 2E'!C58</f>
        <v>0</v>
      </c>
    </row>
    <row r="766" spans="1:20" ht="12.75" customHeight="1">
      <c r="A766" s="834" t="s">
        <v>870</v>
      </c>
      <c r="B766" s="834" t="s">
        <v>305</v>
      </c>
      <c r="C766" s="835" t="s">
        <v>639</v>
      </c>
      <c r="D766" s="835" t="s">
        <v>640</v>
      </c>
      <c r="E766" s="860" t="s">
        <v>547</v>
      </c>
      <c r="F766" s="860"/>
      <c r="G766" s="862" t="s">
        <v>689</v>
      </c>
      <c r="H766" s="845" t="s">
        <v>547</v>
      </c>
      <c r="I766" s="836" t="s">
        <v>692</v>
      </c>
      <c r="J766" s="834" t="str">
        <f t="shared" si="23"/>
        <v>Ok</v>
      </c>
      <c r="K766" s="834" t="s">
        <v>809</v>
      </c>
      <c r="L766" s="836" t="s">
        <v>1072</v>
      </c>
      <c r="M766" s="836" t="s">
        <v>1150</v>
      </c>
      <c r="O766" s="813">
        <f>+'Form 2E'!A59</f>
        <v>0</v>
      </c>
      <c r="P766" s="950" t="e">
        <f>VLOOKUP($O766,ICP!$A:$B,2,FALSE)</f>
        <v>#N/A</v>
      </c>
      <c r="R766" s="814" t="s">
        <v>350</v>
      </c>
      <c r="S766" s="949">
        <f t="shared" si="22"/>
        <v>0</v>
      </c>
      <c r="T766" s="909">
        <f>+'Form 2E'!C59</f>
        <v>0</v>
      </c>
    </row>
    <row r="767" spans="1:20" ht="12.75" customHeight="1">
      <c r="A767" s="834" t="s">
        <v>870</v>
      </c>
      <c r="B767" s="834" t="s">
        <v>305</v>
      </c>
      <c r="C767" s="835" t="s">
        <v>639</v>
      </c>
      <c r="D767" s="835" t="s">
        <v>640</v>
      </c>
      <c r="E767" s="860" t="s">
        <v>547</v>
      </c>
      <c r="F767" s="860"/>
      <c r="G767" s="862" t="s">
        <v>689</v>
      </c>
      <c r="H767" s="845" t="s">
        <v>547</v>
      </c>
      <c r="I767" s="836" t="s">
        <v>692</v>
      </c>
      <c r="J767" s="834" t="str">
        <f t="shared" si="23"/>
        <v>Ok</v>
      </c>
      <c r="K767" s="834" t="s">
        <v>809</v>
      </c>
      <c r="L767" s="836" t="s">
        <v>1072</v>
      </c>
      <c r="M767" s="836" t="s">
        <v>1150</v>
      </c>
      <c r="O767" s="813">
        <f>+'Form 2E'!A60</f>
        <v>0</v>
      </c>
      <c r="P767" s="950" t="e">
        <f>VLOOKUP($O767,ICP!$A:$B,2,FALSE)</f>
        <v>#N/A</v>
      </c>
      <c r="R767" s="814" t="s">
        <v>350</v>
      </c>
      <c r="S767" s="949">
        <f t="shared" si="22"/>
        <v>0</v>
      </c>
      <c r="T767" s="909">
        <f>+'Form 2E'!C60</f>
        <v>0</v>
      </c>
    </row>
    <row r="768" spans="1:20" ht="12.75" customHeight="1">
      <c r="A768" s="834" t="s">
        <v>870</v>
      </c>
      <c r="B768" s="834" t="s">
        <v>305</v>
      </c>
      <c r="C768" s="835" t="s">
        <v>639</v>
      </c>
      <c r="D768" s="835" t="s">
        <v>640</v>
      </c>
      <c r="E768" s="860" t="s">
        <v>547</v>
      </c>
      <c r="F768" s="860"/>
      <c r="G768" s="862" t="s">
        <v>689</v>
      </c>
      <c r="H768" s="845" t="s">
        <v>547</v>
      </c>
      <c r="I768" s="836" t="s">
        <v>692</v>
      </c>
      <c r="J768" s="834" t="str">
        <f t="shared" si="23"/>
        <v>Ok</v>
      </c>
      <c r="K768" s="834" t="s">
        <v>809</v>
      </c>
      <c r="L768" s="836" t="s">
        <v>1072</v>
      </c>
      <c r="M768" s="836" t="s">
        <v>1150</v>
      </c>
      <c r="O768" s="813">
        <f>+'Form 2E'!A61</f>
        <v>0</v>
      </c>
      <c r="P768" s="950" t="e">
        <f>VLOOKUP($O768,ICP!$A:$B,2,FALSE)</f>
        <v>#N/A</v>
      </c>
      <c r="R768" s="814" t="s">
        <v>350</v>
      </c>
      <c r="S768" s="949">
        <f t="shared" si="22"/>
        <v>0</v>
      </c>
      <c r="T768" s="909">
        <f>+'Form 2E'!C61</f>
        <v>0</v>
      </c>
    </row>
    <row r="769" spans="1:20" ht="12.75" customHeight="1">
      <c r="A769" s="834" t="s">
        <v>870</v>
      </c>
      <c r="B769" s="834" t="s">
        <v>305</v>
      </c>
      <c r="C769" s="835" t="s">
        <v>639</v>
      </c>
      <c r="D769" s="835" t="s">
        <v>640</v>
      </c>
      <c r="E769" s="860" t="s">
        <v>547</v>
      </c>
      <c r="F769" s="860"/>
      <c r="G769" s="862" t="s">
        <v>689</v>
      </c>
      <c r="H769" s="845" t="s">
        <v>547</v>
      </c>
      <c r="I769" s="836" t="s">
        <v>692</v>
      </c>
      <c r="J769" s="834" t="str">
        <f t="shared" si="23"/>
        <v>Ok</v>
      </c>
      <c r="K769" s="834" t="s">
        <v>809</v>
      </c>
      <c r="L769" s="836" t="s">
        <v>1072</v>
      </c>
      <c r="M769" s="836" t="s">
        <v>1150</v>
      </c>
      <c r="O769" s="813">
        <f>+'Form 2E'!A62</f>
        <v>0</v>
      </c>
      <c r="P769" s="950" t="e">
        <f>VLOOKUP($O769,ICP!$A:$B,2,FALSE)</f>
        <v>#N/A</v>
      </c>
      <c r="R769" s="814" t="s">
        <v>350</v>
      </c>
      <c r="S769" s="949">
        <f t="shared" si="22"/>
        <v>0</v>
      </c>
      <c r="T769" s="909">
        <f>+'Form 2E'!C62</f>
        <v>0</v>
      </c>
    </row>
    <row r="770" spans="1:20" ht="12.75" customHeight="1">
      <c r="A770" s="834" t="s">
        <v>870</v>
      </c>
      <c r="B770" s="834" t="s">
        <v>305</v>
      </c>
      <c r="C770" s="835" t="s">
        <v>639</v>
      </c>
      <c r="D770" s="835" t="s">
        <v>640</v>
      </c>
      <c r="E770" s="860" t="s">
        <v>547</v>
      </c>
      <c r="F770" s="860"/>
      <c r="G770" s="862" t="s">
        <v>689</v>
      </c>
      <c r="H770" s="845" t="s">
        <v>547</v>
      </c>
      <c r="I770" s="836" t="s">
        <v>692</v>
      </c>
      <c r="J770" s="834" t="str">
        <f t="shared" si="23"/>
        <v>Ok</v>
      </c>
      <c r="K770" s="834" t="s">
        <v>809</v>
      </c>
      <c r="L770" s="836" t="s">
        <v>1072</v>
      </c>
      <c r="M770" s="836" t="s">
        <v>1150</v>
      </c>
      <c r="O770" s="813">
        <f>+'Form 2E'!A63</f>
        <v>0</v>
      </c>
      <c r="P770" s="950" t="e">
        <f>VLOOKUP($O770,ICP!$A:$B,2,FALSE)</f>
        <v>#N/A</v>
      </c>
      <c r="R770" s="814" t="s">
        <v>350</v>
      </c>
      <c r="S770" s="949">
        <f t="shared" si="22"/>
        <v>0</v>
      </c>
      <c r="T770" s="909">
        <f>+'Form 2E'!C63</f>
        <v>0</v>
      </c>
    </row>
    <row r="771" spans="1:20" ht="12.75" customHeight="1">
      <c r="A771" s="834" t="s">
        <v>870</v>
      </c>
      <c r="B771" s="834" t="s">
        <v>305</v>
      </c>
      <c r="C771" s="835" t="s">
        <v>639</v>
      </c>
      <c r="D771" s="835" t="s">
        <v>640</v>
      </c>
      <c r="E771" s="860" t="s">
        <v>547</v>
      </c>
      <c r="F771" s="860"/>
      <c r="G771" s="862" t="s">
        <v>689</v>
      </c>
      <c r="H771" s="845" t="s">
        <v>547</v>
      </c>
      <c r="I771" s="836" t="s">
        <v>692</v>
      </c>
      <c r="J771" s="834" t="str">
        <f t="shared" si="23"/>
        <v>Ok</v>
      </c>
      <c r="K771" s="834" t="s">
        <v>809</v>
      </c>
      <c r="L771" s="836" t="s">
        <v>1072</v>
      </c>
      <c r="M771" s="836" t="s">
        <v>1150</v>
      </c>
      <c r="O771" s="813">
        <f>+'Form 2E'!A64</f>
        <v>0</v>
      </c>
      <c r="P771" s="950" t="e">
        <f>VLOOKUP($O771,ICP!$A:$B,2,FALSE)</f>
        <v>#N/A</v>
      </c>
      <c r="R771" s="814" t="s">
        <v>350</v>
      </c>
      <c r="S771" s="949">
        <f t="shared" si="22"/>
        <v>0</v>
      </c>
      <c r="T771" s="909">
        <f>+'Form 2E'!C64</f>
        <v>0</v>
      </c>
    </row>
    <row r="772" spans="1:20" ht="12.75" customHeight="1">
      <c r="A772" s="834" t="s">
        <v>870</v>
      </c>
      <c r="B772" s="834" t="s">
        <v>305</v>
      </c>
      <c r="C772" s="835" t="s">
        <v>639</v>
      </c>
      <c r="D772" s="835" t="s">
        <v>640</v>
      </c>
      <c r="E772" s="860" t="s">
        <v>547</v>
      </c>
      <c r="F772" s="860"/>
      <c r="G772" s="862" t="s">
        <v>689</v>
      </c>
      <c r="H772" s="845" t="s">
        <v>547</v>
      </c>
      <c r="I772" s="836" t="s">
        <v>692</v>
      </c>
      <c r="J772" s="834" t="str">
        <f t="shared" si="23"/>
        <v>Ok</v>
      </c>
      <c r="K772" s="834" t="s">
        <v>809</v>
      </c>
      <c r="L772" s="836" t="s">
        <v>1072</v>
      </c>
      <c r="M772" s="836" t="s">
        <v>1150</v>
      </c>
      <c r="O772" s="813">
        <f>+'Form 2E'!A65</f>
        <v>0</v>
      </c>
      <c r="P772" s="950" t="e">
        <f>VLOOKUP($O772,ICP!$A:$B,2,FALSE)</f>
        <v>#N/A</v>
      </c>
      <c r="R772" s="814" t="s">
        <v>350</v>
      </c>
      <c r="S772" s="949">
        <f t="shared" si="22"/>
        <v>0</v>
      </c>
      <c r="T772" s="909">
        <f>+'Form 2E'!C65</f>
        <v>0</v>
      </c>
    </row>
    <row r="773" spans="1:20" ht="12.75" customHeight="1">
      <c r="A773" s="834" t="s">
        <v>870</v>
      </c>
      <c r="B773" s="834" t="s">
        <v>305</v>
      </c>
      <c r="C773" s="835" t="s">
        <v>639</v>
      </c>
      <c r="D773" s="835" t="s">
        <v>640</v>
      </c>
      <c r="E773" s="860" t="s">
        <v>547</v>
      </c>
      <c r="F773" s="860"/>
      <c r="G773" s="862" t="s">
        <v>689</v>
      </c>
      <c r="H773" s="845" t="s">
        <v>547</v>
      </c>
      <c r="I773" s="836" t="s">
        <v>692</v>
      </c>
      <c r="J773" s="834" t="str">
        <f t="shared" si="23"/>
        <v>Ok</v>
      </c>
      <c r="K773" s="834" t="s">
        <v>809</v>
      </c>
      <c r="L773" s="836" t="s">
        <v>1072</v>
      </c>
      <c r="M773" s="836" t="s">
        <v>1150</v>
      </c>
      <c r="O773" s="813">
        <f>+'Form 2E'!A66</f>
        <v>0</v>
      </c>
      <c r="P773" s="950" t="e">
        <f>VLOOKUP($O773,ICP!$A:$B,2,FALSE)</f>
        <v>#N/A</v>
      </c>
      <c r="R773" s="814" t="s">
        <v>350</v>
      </c>
      <c r="S773" s="949">
        <f t="shared" si="22"/>
        <v>0</v>
      </c>
      <c r="T773" s="909">
        <f>+'Form 2E'!C66</f>
        <v>0</v>
      </c>
    </row>
    <row r="774" spans="1:20" ht="12.75" customHeight="1">
      <c r="A774" s="834" t="s">
        <v>870</v>
      </c>
      <c r="B774" s="834" t="s">
        <v>305</v>
      </c>
      <c r="C774" s="835" t="s">
        <v>639</v>
      </c>
      <c r="D774" s="835" t="s">
        <v>640</v>
      </c>
      <c r="E774" s="860" t="s">
        <v>547</v>
      </c>
      <c r="F774" s="860"/>
      <c r="G774" s="862" t="s">
        <v>689</v>
      </c>
      <c r="H774" s="845" t="s">
        <v>547</v>
      </c>
      <c r="I774" s="836" t="s">
        <v>692</v>
      </c>
      <c r="J774" s="834" t="str">
        <f t="shared" si="23"/>
        <v>Ok</v>
      </c>
      <c r="K774" s="834" t="s">
        <v>809</v>
      </c>
      <c r="L774" s="836" t="s">
        <v>1072</v>
      </c>
      <c r="M774" s="836" t="s">
        <v>1150</v>
      </c>
      <c r="O774" s="813">
        <f>+'Form 2E'!A67</f>
        <v>0</v>
      </c>
      <c r="P774" s="950" t="e">
        <f>VLOOKUP($O774,ICP!$A:$B,2,FALSE)</f>
        <v>#N/A</v>
      </c>
      <c r="R774" s="814" t="s">
        <v>350</v>
      </c>
      <c r="S774" s="949">
        <f t="shared" si="22"/>
        <v>0</v>
      </c>
      <c r="T774" s="909">
        <f>+'Form 2E'!C67</f>
        <v>0</v>
      </c>
    </row>
    <row r="775" spans="1:20" ht="12.75" customHeight="1">
      <c r="A775" s="834" t="s">
        <v>870</v>
      </c>
      <c r="B775" s="834" t="s">
        <v>305</v>
      </c>
      <c r="C775" s="835" t="s">
        <v>639</v>
      </c>
      <c r="D775" s="835" t="s">
        <v>640</v>
      </c>
      <c r="E775" s="860" t="s">
        <v>547</v>
      </c>
      <c r="F775" s="860"/>
      <c r="G775" s="862" t="s">
        <v>689</v>
      </c>
      <c r="H775" s="845" t="s">
        <v>547</v>
      </c>
      <c r="I775" s="836" t="s">
        <v>692</v>
      </c>
      <c r="J775" s="834" t="str">
        <f t="shared" si="23"/>
        <v>Ok</v>
      </c>
      <c r="K775" s="834" t="s">
        <v>809</v>
      </c>
      <c r="L775" s="836" t="s">
        <v>1072</v>
      </c>
      <c r="M775" s="836" t="s">
        <v>1150</v>
      </c>
      <c r="O775" s="813">
        <f>+'Form 2E'!A68</f>
        <v>0</v>
      </c>
      <c r="P775" s="950" t="e">
        <f>VLOOKUP($O775,ICP!$A:$B,2,FALSE)</f>
        <v>#N/A</v>
      </c>
      <c r="R775" s="814" t="s">
        <v>350</v>
      </c>
      <c r="S775" s="949">
        <f t="shared" ref="S775:S838" si="24">+T775*$S$1</f>
        <v>0</v>
      </c>
      <c r="T775" s="909">
        <f>+'Form 2E'!C68</f>
        <v>0</v>
      </c>
    </row>
    <row r="776" spans="1:20" ht="12.75" customHeight="1">
      <c r="A776" s="834" t="s">
        <v>870</v>
      </c>
      <c r="B776" s="834" t="s">
        <v>305</v>
      </c>
      <c r="C776" s="835" t="s">
        <v>639</v>
      </c>
      <c r="D776" s="835" t="s">
        <v>640</v>
      </c>
      <c r="E776" s="860" t="s">
        <v>547</v>
      </c>
      <c r="F776" s="860"/>
      <c r="G776" s="862" t="s">
        <v>689</v>
      </c>
      <c r="H776" s="845" t="s">
        <v>547</v>
      </c>
      <c r="I776" s="836" t="s">
        <v>692</v>
      </c>
      <c r="J776" s="834" t="str">
        <f t="shared" si="23"/>
        <v>Ok</v>
      </c>
      <c r="K776" s="834" t="s">
        <v>809</v>
      </c>
      <c r="L776" s="836" t="s">
        <v>1072</v>
      </c>
      <c r="M776" s="836" t="s">
        <v>1150</v>
      </c>
      <c r="O776" s="813">
        <f>+'Form 2E'!A69</f>
        <v>0</v>
      </c>
      <c r="P776" s="950" t="e">
        <f>VLOOKUP($O776,ICP!$A:$B,2,FALSE)</f>
        <v>#N/A</v>
      </c>
      <c r="R776" s="814" t="s">
        <v>350</v>
      </c>
      <c r="S776" s="949">
        <f t="shared" si="24"/>
        <v>0</v>
      </c>
      <c r="T776" s="909">
        <f>+'Form 2E'!C69</f>
        <v>0</v>
      </c>
    </row>
    <row r="777" spans="1:20" ht="12.75" customHeight="1">
      <c r="A777" s="834" t="s">
        <v>870</v>
      </c>
      <c r="B777" s="834" t="s">
        <v>305</v>
      </c>
      <c r="C777" s="835" t="s">
        <v>639</v>
      </c>
      <c r="D777" s="835" t="s">
        <v>640</v>
      </c>
      <c r="E777" s="860" t="s">
        <v>547</v>
      </c>
      <c r="F777" s="860"/>
      <c r="G777" s="862" t="s">
        <v>689</v>
      </c>
      <c r="H777" s="845" t="s">
        <v>547</v>
      </c>
      <c r="I777" s="836" t="s">
        <v>692</v>
      </c>
      <c r="J777" s="834" t="str">
        <f t="shared" si="23"/>
        <v>Ok</v>
      </c>
      <c r="K777" s="834" t="s">
        <v>809</v>
      </c>
      <c r="L777" s="836" t="s">
        <v>1072</v>
      </c>
      <c r="M777" s="836" t="s">
        <v>1150</v>
      </c>
      <c r="O777" s="813">
        <f>+'Form 2E'!A70</f>
        <v>0</v>
      </c>
      <c r="P777" s="950" t="e">
        <f>VLOOKUP($O777,ICP!$A:$B,2,FALSE)</f>
        <v>#N/A</v>
      </c>
      <c r="R777" s="814" t="s">
        <v>350</v>
      </c>
      <c r="S777" s="949">
        <f t="shared" si="24"/>
        <v>0</v>
      </c>
      <c r="T777" s="909">
        <f>+'Form 2E'!C70</f>
        <v>0</v>
      </c>
    </row>
    <row r="778" spans="1:20" ht="12.75" customHeight="1">
      <c r="A778" s="834" t="s">
        <v>870</v>
      </c>
      <c r="B778" s="834" t="s">
        <v>305</v>
      </c>
      <c r="C778" s="835" t="s">
        <v>639</v>
      </c>
      <c r="D778" s="835" t="s">
        <v>640</v>
      </c>
      <c r="E778" s="860" t="s">
        <v>547</v>
      </c>
      <c r="F778" s="860"/>
      <c r="G778" s="862" t="s">
        <v>689</v>
      </c>
      <c r="H778" s="845" t="s">
        <v>547</v>
      </c>
      <c r="I778" s="836" t="s">
        <v>692</v>
      </c>
      <c r="J778" s="834" t="str">
        <f t="shared" si="23"/>
        <v>Ok</v>
      </c>
      <c r="K778" s="834" t="s">
        <v>809</v>
      </c>
      <c r="L778" s="836" t="s">
        <v>1072</v>
      </c>
      <c r="M778" s="836" t="s">
        <v>1150</v>
      </c>
      <c r="O778" s="813">
        <f>+'Form 2E'!A71</f>
        <v>0</v>
      </c>
      <c r="P778" s="950" t="e">
        <f>VLOOKUP($O778,ICP!$A:$B,2,FALSE)</f>
        <v>#N/A</v>
      </c>
      <c r="R778" s="814" t="s">
        <v>350</v>
      </c>
      <c r="S778" s="949">
        <f t="shared" si="24"/>
        <v>0</v>
      </c>
      <c r="T778" s="909">
        <f>+'Form 2E'!C71</f>
        <v>0</v>
      </c>
    </row>
    <row r="779" spans="1:20">
      <c r="A779" s="834" t="s">
        <v>877</v>
      </c>
      <c r="B779" s="834">
        <v>232205</v>
      </c>
      <c r="C779" s="834">
        <v>233005</v>
      </c>
      <c r="D779" s="834" t="s">
        <v>598</v>
      </c>
      <c r="E779" s="837">
        <v>201010</v>
      </c>
      <c r="F779" s="837"/>
      <c r="G779" s="834" t="s">
        <v>690</v>
      </c>
      <c r="H779" s="845">
        <v>201010</v>
      </c>
      <c r="I779" s="834" t="s">
        <v>690</v>
      </c>
      <c r="J779" s="834" t="str">
        <f t="shared" si="23"/>
        <v>Ok</v>
      </c>
      <c r="K779" s="836"/>
      <c r="L779" s="916">
        <v>201010</v>
      </c>
      <c r="M779" s="834" t="s">
        <v>690</v>
      </c>
      <c r="O779" s="855"/>
      <c r="P779" s="932"/>
      <c r="Q779" s="920"/>
      <c r="R779" s="837" t="s">
        <v>344</v>
      </c>
      <c r="S779" s="949">
        <f t="shared" si="24"/>
        <v>0</v>
      </c>
      <c r="T779" s="909">
        <f>+'Form 2E'!C36</f>
        <v>0</v>
      </c>
    </row>
    <row r="780" spans="1:20">
      <c r="A780" s="834" t="s">
        <v>871</v>
      </c>
      <c r="B780" s="834" t="s">
        <v>306</v>
      </c>
      <c r="C780" s="834">
        <v>233505</v>
      </c>
      <c r="D780" s="834" t="s">
        <v>599</v>
      </c>
      <c r="E780" s="837" t="s">
        <v>638</v>
      </c>
      <c r="F780" s="837"/>
      <c r="G780" s="834" t="s">
        <v>589</v>
      </c>
      <c r="H780" s="845" t="s">
        <v>546</v>
      </c>
      <c r="I780" s="836" t="s">
        <v>691</v>
      </c>
      <c r="J780" s="834" t="str">
        <f t="shared" si="23"/>
        <v>No Match</v>
      </c>
      <c r="K780" s="836">
        <v>9</v>
      </c>
      <c r="L780" s="836" t="s">
        <v>1070</v>
      </c>
      <c r="M780" s="836" t="s">
        <v>1151</v>
      </c>
      <c r="O780" s="813">
        <f>+'Form 2E'!A52</f>
        <v>0</v>
      </c>
      <c r="P780" s="950" t="e">
        <f>VLOOKUP($O780,ICP!$A:$B,2,FALSE)</f>
        <v>#N/A</v>
      </c>
      <c r="R780" s="814" t="s">
        <v>351</v>
      </c>
      <c r="S780" s="949">
        <f t="shared" si="24"/>
        <v>0</v>
      </c>
      <c r="T780" s="909">
        <f>+'Form 2E'!D52</f>
        <v>0</v>
      </c>
    </row>
    <row r="781" spans="1:20">
      <c r="A781" s="834" t="s">
        <v>871</v>
      </c>
      <c r="B781" s="834" t="s">
        <v>306</v>
      </c>
      <c r="C781" s="834">
        <v>233505</v>
      </c>
      <c r="D781" s="834" t="s">
        <v>599</v>
      </c>
      <c r="E781" s="837" t="s">
        <v>638</v>
      </c>
      <c r="F781" s="837"/>
      <c r="G781" s="834" t="s">
        <v>589</v>
      </c>
      <c r="H781" s="845" t="s">
        <v>546</v>
      </c>
      <c r="I781" s="836" t="s">
        <v>691</v>
      </c>
      <c r="J781" s="834" t="str">
        <f t="shared" si="23"/>
        <v>No Match</v>
      </c>
      <c r="K781" s="834">
        <v>9</v>
      </c>
      <c r="L781" s="836" t="s">
        <v>1070</v>
      </c>
      <c r="M781" s="836" t="s">
        <v>1151</v>
      </c>
      <c r="O781" s="813">
        <f>+'Form 2E'!A53</f>
        <v>0</v>
      </c>
      <c r="P781" s="950" t="e">
        <f>VLOOKUP($O781,ICP!$A:$B,2,FALSE)</f>
        <v>#N/A</v>
      </c>
      <c r="R781" s="814" t="s">
        <v>351</v>
      </c>
      <c r="S781" s="949">
        <f t="shared" si="24"/>
        <v>0</v>
      </c>
      <c r="T781" s="909">
        <f>+'Form 2E'!D53</f>
        <v>0</v>
      </c>
    </row>
    <row r="782" spans="1:20">
      <c r="A782" s="834" t="s">
        <v>871</v>
      </c>
      <c r="B782" s="834" t="s">
        <v>306</v>
      </c>
      <c r="C782" s="834">
        <v>233505</v>
      </c>
      <c r="D782" s="834" t="s">
        <v>599</v>
      </c>
      <c r="E782" s="837" t="s">
        <v>638</v>
      </c>
      <c r="F782" s="837"/>
      <c r="G782" s="834" t="s">
        <v>589</v>
      </c>
      <c r="H782" s="845" t="s">
        <v>546</v>
      </c>
      <c r="I782" s="836" t="s">
        <v>691</v>
      </c>
      <c r="J782" s="834" t="str">
        <f t="shared" si="23"/>
        <v>No Match</v>
      </c>
      <c r="K782" s="834">
        <v>9</v>
      </c>
      <c r="L782" s="836" t="s">
        <v>1070</v>
      </c>
      <c r="M782" s="836" t="s">
        <v>1151</v>
      </c>
      <c r="O782" s="813">
        <f>+'Form 2E'!A54</f>
        <v>0</v>
      </c>
      <c r="P782" s="950" t="e">
        <f>VLOOKUP($O782,ICP!$A:$B,2,FALSE)</f>
        <v>#N/A</v>
      </c>
      <c r="R782" s="814" t="s">
        <v>351</v>
      </c>
      <c r="S782" s="949">
        <f t="shared" si="24"/>
        <v>0</v>
      </c>
      <c r="T782" s="909">
        <f>+'Form 2E'!D54</f>
        <v>0</v>
      </c>
    </row>
    <row r="783" spans="1:20">
      <c r="A783" s="834" t="s">
        <v>871</v>
      </c>
      <c r="B783" s="834" t="s">
        <v>306</v>
      </c>
      <c r="C783" s="834">
        <v>233505</v>
      </c>
      <c r="D783" s="834" t="s">
        <v>599</v>
      </c>
      <c r="E783" s="837" t="s">
        <v>638</v>
      </c>
      <c r="F783" s="837"/>
      <c r="G783" s="834" t="s">
        <v>589</v>
      </c>
      <c r="H783" s="845" t="s">
        <v>546</v>
      </c>
      <c r="I783" s="836" t="s">
        <v>691</v>
      </c>
      <c r="J783" s="834" t="str">
        <f t="shared" si="23"/>
        <v>No Match</v>
      </c>
      <c r="K783" s="834">
        <v>9</v>
      </c>
      <c r="L783" s="836" t="s">
        <v>1070</v>
      </c>
      <c r="M783" s="836" t="s">
        <v>1151</v>
      </c>
      <c r="O783" s="813">
        <f>+'Form 2E'!A55</f>
        <v>0</v>
      </c>
      <c r="P783" s="950" t="e">
        <f>VLOOKUP($O783,ICP!$A:$B,2,FALSE)</f>
        <v>#N/A</v>
      </c>
      <c r="R783" s="814" t="s">
        <v>351</v>
      </c>
      <c r="S783" s="949">
        <f t="shared" si="24"/>
        <v>0</v>
      </c>
      <c r="T783" s="909">
        <f>+'Form 2E'!D55</f>
        <v>0</v>
      </c>
    </row>
    <row r="784" spans="1:20">
      <c r="A784" s="834" t="s">
        <v>871</v>
      </c>
      <c r="B784" s="834" t="s">
        <v>306</v>
      </c>
      <c r="C784" s="834">
        <v>233505</v>
      </c>
      <c r="D784" s="834" t="s">
        <v>599</v>
      </c>
      <c r="E784" s="837" t="s">
        <v>638</v>
      </c>
      <c r="F784" s="837"/>
      <c r="G784" s="834" t="s">
        <v>589</v>
      </c>
      <c r="H784" s="845" t="s">
        <v>546</v>
      </c>
      <c r="I784" s="836" t="s">
        <v>691</v>
      </c>
      <c r="J784" s="834" t="str">
        <f t="shared" si="23"/>
        <v>No Match</v>
      </c>
      <c r="K784" s="834">
        <v>9</v>
      </c>
      <c r="L784" s="836" t="s">
        <v>1070</v>
      </c>
      <c r="M784" s="836" t="s">
        <v>1151</v>
      </c>
      <c r="O784" s="813">
        <f>+'Form 2E'!A56</f>
        <v>0</v>
      </c>
      <c r="P784" s="950" t="e">
        <f>VLOOKUP($O784,ICP!$A:$B,2,FALSE)</f>
        <v>#N/A</v>
      </c>
      <c r="R784" s="814" t="s">
        <v>351</v>
      </c>
      <c r="S784" s="949">
        <f t="shared" si="24"/>
        <v>0</v>
      </c>
      <c r="T784" s="909">
        <f>+'Form 2E'!D56</f>
        <v>0</v>
      </c>
    </row>
    <row r="785" spans="1:20">
      <c r="A785" s="834" t="s">
        <v>871</v>
      </c>
      <c r="B785" s="834" t="s">
        <v>306</v>
      </c>
      <c r="C785" s="834">
        <v>233505</v>
      </c>
      <c r="D785" s="834" t="s">
        <v>599</v>
      </c>
      <c r="E785" s="837" t="s">
        <v>638</v>
      </c>
      <c r="F785" s="837"/>
      <c r="G785" s="834" t="s">
        <v>589</v>
      </c>
      <c r="H785" s="845" t="s">
        <v>546</v>
      </c>
      <c r="I785" s="836" t="s">
        <v>691</v>
      </c>
      <c r="J785" s="834" t="str">
        <f t="shared" si="23"/>
        <v>No Match</v>
      </c>
      <c r="K785" s="834">
        <v>9</v>
      </c>
      <c r="L785" s="836" t="s">
        <v>1070</v>
      </c>
      <c r="M785" s="836" t="s">
        <v>1151</v>
      </c>
      <c r="O785" s="813">
        <f>+'Form 2E'!A57</f>
        <v>0</v>
      </c>
      <c r="P785" s="950" t="e">
        <f>VLOOKUP($O785,ICP!$A:$B,2,FALSE)</f>
        <v>#N/A</v>
      </c>
      <c r="R785" s="814" t="s">
        <v>351</v>
      </c>
      <c r="S785" s="949">
        <f t="shared" si="24"/>
        <v>0</v>
      </c>
      <c r="T785" s="909">
        <f>+'Form 2E'!D57</f>
        <v>0</v>
      </c>
    </row>
    <row r="786" spans="1:20">
      <c r="A786" s="834" t="s">
        <v>871</v>
      </c>
      <c r="B786" s="834" t="s">
        <v>306</v>
      </c>
      <c r="C786" s="834">
        <v>233505</v>
      </c>
      <c r="D786" s="834" t="s">
        <v>599</v>
      </c>
      <c r="E786" s="837" t="s">
        <v>638</v>
      </c>
      <c r="F786" s="837"/>
      <c r="G786" s="834" t="s">
        <v>589</v>
      </c>
      <c r="H786" s="845" t="s">
        <v>546</v>
      </c>
      <c r="I786" s="836" t="s">
        <v>691</v>
      </c>
      <c r="J786" s="834" t="str">
        <f t="shared" si="23"/>
        <v>No Match</v>
      </c>
      <c r="K786" s="834">
        <v>9</v>
      </c>
      <c r="L786" s="836" t="s">
        <v>1070</v>
      </c>
      <c r="M786" s="836" t="s">
        <v>1151</v>
      </c>
      <c r="O786" s="813">
        <f>+'Form 2E'!A58</f>
        <v>0</v>
      </c>
      <c r="P786" s="950" t="e">
        <f>VLOOKUP($O786,ICP!$A:$B,2,FALSE)</f>
        <v>#N/A</v>
      </c>
      <c r="R786" s="814" t="s">
        <v>351</v>
      </c>
      <c r="S786" s="949">
        <f t="shared" si="24"/>
        <v>0</v>
      </c>
      <c r="T786" s="909">
        <f>+'Form 2E'!D58</f>
        <v>0</v>
      </c>
    </row>
    <row r="787" spans="1:20">
      <c r="A787" s="834" t="s">
        <v>871</v>
      </c>
      <c r="B787" s="834" t="s">
        <v>306</v>
      </c>
      <c r="C787" s="834">
        <v>233505</v>
      </c>
      <c r="D787" s="834" t="s">
        <v>599</v>
      </c>
      <c r="E787" s="837" t="s">
        <v>638</v>
      </c>
      <c r="F787" s="837"/>
      <c r="G787" s="834" t="s">
        <v>589</v>
      </c>
      <c r="H787" s="845" t="s">
        <v>546</v>
      </c>
      <c r="I787" s="836" t="s">
        <v>691</v>
      </c>
      <c r="J787" s="834" t="str">
        <f t="shared" si="23"/>
        <v>No Match</v>
      </c>
      <c r="K787" s="834">
        <v>9</v>
      </c>
      <c r="L787" s="836" t="s">
        <v>1070</v>
      </c>
      <c r="M787" s="836" t="s">
        <v>1151</v>
      </c>
      <c r="O787" s="813">
        <f>+'Form 2E'!A59</f>
        <v>0</v>
      </c>
      <c r="P787" s="950" t="e">
        <f>VLOOKUP($O787,ICP!$A:$B,2,FALSE)</f>
        <v>#N/A</v>
      </c>
      <c r="R787" s="814" t="s">
        <v>351</v>
      </c>
      <c r="S787" s="949">
        <f t="shared" si="24"/>
        <v>0</v>
      </c>
      <c r="T787" s="909">
        <f>+'Form 2E'!D59</f>
        <v>0</v>
      </c>
    </row>
    <row r="788" spans="1:20">
      <c r="A788" s="834" t="s">
        <v>871</v>
      </c>
      <c r="B788" s="834" t="s">
        <v>306</v>
      </c>
      <c r="C788" s="834">
        <v>233505</v>
      </c>
      <c r="D788" s="834" t="s">
        <v>599</v>
      </c>
      <c r="E788" s="837" t="s">
        <v>638</v>
      </c>
      <c r="F788" s="837"/>
      <c r="G788" s="834" t="s">
        <v>589</v>
      </c>
      <c r="H788" s="845" t="s">
        <v>546</v>
      </c>
      <c r="I788" s="836" t="s">
        <v>691</v>
      </c>
      <c r="J788" s="834" t="str">
        <f t="shared" si="23"/>
        <v>No Match</v>
      </c>
      <c r="K788" s="834">
        <v>9</v>
      </c>
      <c r="L788" s="836" t="s">
        <v>1070</v>
      </c>
      <c r="M788" s="836" t="s">
        <v>1151</v>
      </c>
      <c r="O788" s="813">
        <f>+'Form 2E'!A60</f>
        <v>0</v>
      </c>
      <c r="P788" s="950" t="e">
        <f>VLOOKUP($O788,ICP!$A:$B,2,FALSE)</f>
        <v>#N/A</v>
      </c>
      <c r="R788" s="814" t="s">
        <v>351</v>
      </c>
      <c r="S788" s="949">
        <f t="shared" si="24"/>
        <v>0</v>
      </c>
      <c r="T788" s="909">
        <f>+'Form 2E'!D60</f>
        <v>0</v>
      </c>
    </row>
    <row r="789" spans="1:20">
      <c r="A789" s="834" t="s">
        <v>871</v>
      </c>
      <c r="B789" s="834" t="s">
        <v>306</v>
      </c>
      <c r="C789" s="834">
        <v>233505</v>
      </c>
      <c r="D789" s="834" t="s">
        <v>599</v>
      </c>
      <c r="E789" s="837" t="s">
        <v>638</v>
      </c>
      <c r="F789" s="837"/>
      <c r="G789" s="834" t="s">
        <v>589</v>
      </c>
      <c r="H789" s="845" t="s">
        <v>546</v>
      </c>
      <c r="I789" s="836" t="s">
        <v>691</v>
      </c>
      <c r="J789" s="834" t="str">
        <f t="shared" si="23"/>
        <v>No Match</v>
      </c>
      <c r="K789" s="834">
        <v>9</v>
      </c>
      <c r="L789" s="836" t="s">
        <v>1070</v>
      </c>
      <c r="M789" s="836" t="s">
        <v>1151</v>
      </c>
      <c r="O789" s="813">
        <f>+'Form 2E'!A61</f>
        <v>0</v>
      </c>
      <c r="P789" s="950" t="e">
        <f>VLOOKUP($O789,ICP!$A:$B,2,FALSE)</f>
        <v>#N/A</v>
      </c>
      <c r="R789" s="814" t="s">
        <v>351</v>
      </c>
      <c r="S789" s="949">
        <f t="shared" si="24"/>
        <v>0</v>
      </c>
      <c r="T789" s="909">
        <f>+'Form 2E'!D61</f>
        <v>0</v>
      </c>
    </row>
    <row r="790" spans="1:20">
      <c r="A790" s="834" t="s">
        <v>871</v>
      </c>
      <c r="B790" s="834" t="s">
        <v>306</v>
      </c>
      <c r="C790" s="834">
        <v>233505</v>
      </c>
      <c r="D790" s="834" t="s">
        <v>599</v>
      </c>
      <c r="E790" s="837" t="s">
        <v>638</v>
      </c>
      <c r="F790" s="837"/>
      <c r="G790" s="834" t="s">
        <v>589</v>
      </c>
      <c r="H790" s="845" t="s">
        <v>546</v>
      </c>
      <c r="I790" s="836" t="s">
        <v>691</v>
      </c>
      <c r="J790" s="834" t="str">
        <f t="shared" si="23"/>
        <v>No Match</v>
      </c>
      <c r="K790" s="834">
        <v>9</v>
      </c>
      <c r="L790" s="836" t="s">
        <v>1070</v>
      </c>
      <c r="M790" s="836" t="s">
        <v>1151</v>
      </c>
      <c r="O790" s="813">
        <f>+'Form 2E'!A62</f>
        <v>0</v>
      </c>
      <c r="P790" s="950" t="e">
        <f>VLOOKUP($O790,ICP!$A:$B,2,FALSE)</f>
        <v>#N/A</v>
      </c>
      <c r="R790" s="814" t="s">
        <v>351</v>
      </c>
      <c r="S790" s="949">
        <f t="shared" si="24"/>
        <v>0</v>
      </c>
      <c r="T790" s="909">
        <f>+'Form 2E'!D62</f>
        <v>0</v>
      </c>
    </row>
    <row r="791" spans="1:20">
      <c r="A791" s="834" t="s">
        <v>871</v>
      </c>
      <c r="B791" s="834" t="s">
        <v>306</v>
      </c>
      <c r="C791" s="834">
        <v>233505</v>
      </c>
      <c r="D791" s="834" t="s">
        <v>599</v>
      </c>
      <c r="E791" s="837" t="s">
        <v>638</v>
      </c>
      <c r="F791" s="837"/>
      <c r="G791" s="834" t="s">
        <v>589</v>
      </c>
      <c r="H791" s="845" t="s">
        <v>546</v>
      </c>
      <c r="I791" s="836" t="s">
        <v>691</v>
      </c>
      <c r="J791" s="834" t="str">
        <f t="shared" si="23"/>
        <v>No Match</v>
      </c>
      <c r="K791" s="834">
        <v>9</v>
      </c>
      <c r="L791" s="836" t="s">
        <v>1070</v>
      </c>
      <c r="M791" s="836" t="s">
        <v>1151</v>
      </c>
      <c r="O791" s="813">
        <f>+'Form 2E'!A63</f>
        <v>0</v>
      </c>
      <c r="P791" s="950" t="e">
        <f>VLOOKUP($O791,ICP!$A:$B,2,FALSE)</f>
        <v>#N/A</v>
      </c>
      <c r="R791" s="814" t="s">
        <v>351</v>
      </c>
      <c r="S791" s="949">
        <f t="shared" si="24"/>
        <v>0</v>
      </c>
      <c r="T791" s="909">
        <f>+'Form 2E'!D63</f>
        <v>0</v>
      </c>
    </row>
    <row r="792" spans="1:20">
      <c r="A792" s="834" t="s">
        <v>871</v>
      </c>
      <c r="B792" s="834" t="s">
        <v>306</v>
      </c>
      <c r="C792" s="834">
        <v>233505</v>
      </c>
      <c r="D792" s="834" t="s">
        <v>599</v>
      </c>
      <c r="E792" s="837" t="s">
        <v>638</v>
      </c>
      <c r="F792" s="837"/>
      <c r="G792" s="834" t="s">
        <v>589</v>
      </c>
      <c r="H792" s="845" t="s">
        <v>546</v>
      </c>
      <c r="I792" s="836" t="s">
        <v>691</v>
      </c>
      <c r="J792" s="834" t="str">
        <f t="shared" si="23"/>
        <v>No Match</v>
      </c>
      <c r="K792" s="834">
        <v>9</v>
      </c>
      <c r="L792" s="836" t="s">
        <v>1070</v>
      </c>
      <c r="M792" s="836" t="s">
        <v>1151</v>
      </c>
      <c r="O792" s="813">
        <f>+'Form 2E'!A64</f>
        <v>0</v>
      </c>
      <c r="P792" s="950" t="e">
        <f>VLOOKUP($O792,ICP!$A:$B,2,FALSE)</f>
        <v>#N/A</v>
      </c>
      <c r="R792" s="814" t="s">
        <v>351</v>
      </c>
      <c r="S792" s="949">
        <f t="shared" si="24"/>
        <v>0</v>
      </c>
      <c r="T792" s="909">
        <f>+'Form 2E'!D64</f>
        <v>0</v>
      </c>
    </row>
    <row r="793" spans="1:20">
      <c r="A793" s="834" t="s">
        <v>871</v>
      </c>
      <c r="B793" s="834" t="s">
        <v>306</v>
      </c>
      <c r="C793" s="834">
        <v>233505</v>
      </c>
      <c r="D793" s="834" t="s">
        <v>599</v>
      </c>
      <c r="E793" s="837" t="s">
        <v>638</v>
      </c>
      <c r="F793" s="837"/>
      <c r="G793" s="834" t="s">
        <v>589</v>
      </c>
      <c r="H793" s="845" t="s">
        <v>546</v>
      </c>
      <c r="I793" s="836" t="s">
        <v>691</v>
      </c>
      <c r="J793" s="834" t="str">
        <f t="shared" si="23"/>
        <v>No Match</v>
      </c>
      <c r="K793" s="834">
        <v>9</v>
      </c>
      <c r="L793" s="836" t="s">
        <v>1070</v>
      </c>
      <c r="M793" s="836" t="s">
        <v>1151</v>
      </c>
      <c r="O793" s="813">
        <f>+'Form 2E'!A65</f>
        <v>0</v>
      </c>
      <c r="P793" s="950" t="e">
        <f>VLOOKUP($O793,ICP!$A:$B,2,FALSE)</f>
        <v>#N/A</v>
      </c>
      <c r="R793" s="814" t="s">
        <v>351</v>
      </c>
      <c r="S793" s="949">
        <f t="shared" si="24"/>
        <v>0</v>
      </c>
      <c r="T793" s="909">
        <f>+'Form 2E'!D65</f>
        <v>0</v>
      </c>
    </row>
    <row r="794" spans="1:20">
      <c r="A794" s="834" t="s">
        <v>871</v>
      </c>
      <c r="B794" s="834" t="s">
        <v>306</v>
      </c>
      <c r="C794" s="834">
        <v>233505</v>
      </c>
      <c r="D794" s="834" t="s">
        <v>599</v>
      </c>
      <c r="E794" s="837" t="s">
        <v>638</v>
      </c>
      <c r="F794" s="837"/>
      <c r="G794" s="834" t="s">
        <v>589</v>
      </c>
      <c r="H794" s="845" t="s">
        <v>546</v>
      </c>
      <c r="I794" s="836" t="s">
        <v>691</v>
      </c>
      <c r="J794" s="834" t="str">
        <f t="shared" si="23"/>
        <v>No Match</v>
      </c>
      <c r="K794" s="834">
        <v>9</v>
      </c>
      <c r="L794" s="836" t="s">
        <v>1070</v>
      </c>
      <c r="M794" s="836" t="s">
        <v>1151</v>
      </c>
      <c r="O794" s="813">
        <f>+'Form 2E'!A66</f>
        <v>0</v>
      </c>
      <c r="P794" s="950" t="e">
        <f>VLOOKUP($O794,ICP!$A:$B,2,FALSE)</f>
        <v>#N/A</v>
      </c>
      <c r="R794" s="814" t="s">
        <v>351</v>
      </c>
      <c r="S794" s="949">
        <f t="shared" si="24"/>
        <v>0</v>
      </c>
      <c r="T794" s="909">
        <f>+'Form 2E'!D66</f>
        <v>0</v>
      </c>
    </row>
    <row r="795" spans="1:20">
      <c r="A795" s="834" t="s">
        <v>871</v>
      </c>
      <c r="B795" s="834" t="s">
        <v>306</v>
      </c>
      <c r="C795" s="834">
        <v>233505</v>
      </c>
      <c r="D795" s="834" t="s">
        <v>599</v>
      </c>
      <c r="E795" s="837" t="s">
        <v>638</v>
      </c>
      <c r="F795" s="837"/>
      <c r="G795" s="834" t="s">
        <v>589</v>
      </c>
      <c r="H795" s="845" t="s">
        <v>546</v>
      </c>
      <c r="I795" s="836" t="s">
        <v>691</v>
      </c>
      <c r="J795" s="834" t="str">
        <f t="shared" si="23"/>
        <v>No Match</v>
      </c>
      <c r="K795" s="834">
        <v>9</v>
      </c>
      <c r="L795" s="836" t="s">
        <v>1070</v>
      </c>
      <c r="M795" s="836" t="s">
        <v>1151</v>
      </c>
      <c r="O795" s="813">
        <f>+'Form 2E'!A67</f>
        <v>0</v>
      </c>
      <c r="P795" s="950" t="e">
        <f>VLOOKUP($O795,ICP!$A:$B,2,FALSE)</f>
        <v>#N/A</v>
      </c>
      <c r="R795" s="814" t="s">
        <v>351</v>
      </c>
      <c r="S795" s="949">
        <f t="shared" si="24"/>
        <v>0</v>
      </c>
      <c r="T795" s="909">
        <f>+'Form 2E'!D67</f>
        <v>0</v>
      </c>
    </row>
    <row r="796" spans="1:20">
      <c r="A796" s="834" t="s">
        <v>871</v>
      </c>
      <c r="B796" s="834" t="s">
        <v>306</v>
      </c>
      <c r="C796" s="834">
        <v>233505</v>
      </c>
      <c r="D796" s="834" t="s">
        <v>599</v>
      </c>
      <c r="E796" s="837" t="s">
        <v>638</v>
      </c>
      <c r="F796" s="837"/>
      <c r="G796" s="834" t="s">
        <v>589</v>
      </c>
      <c r="H796" s="845" t="s">
        <v>546</v>
      </c>
      <c r="I796" s="836" t="s">
        <v>691</v>
      </c>
      <c r="J796" s="834" t="str">
        <f t="shared" si="23"/>
        <v>No Match</v>
      </c>
      <c r="K796" s="834">
        <v>9</v>
      </c>
      <c r="L796" s="836" t="s">
        <v>1070</v>
      </c>
      <c r="M796" s="836" t="s">
        <v>1151</v>
      </c>
      <c r="O796" s="813">
        <f>+'Form 2E'!A68</f>
        <v>0</v>
      </c>
      <c r="P796" s="950" t="e">
        <f>VLOOKUP($O796,ICP!$A:$B,2,FALSE)</f>
        <v>#N/A</v>
      </c>
      <c r="R796" s="814" t="s">
        <v>351</v>
      </c>
      <c r="S796" s="949">
        <f t="shared" si="24"/>
        <v>0</v>
      </c>
      <c r="T796" s="909">
        <f>+'Form 2E'!D68</f>
        <v>0</v>
      </c>
    </row>
    <row r="797" spans="1:20">
      <c r="A797" s="834" t="s">
        <v>871</v>
      </c>
      <c r="B797" s="834" t="s">
        <v>306</v>
      </c>
      <c r="C797" s="834">
        <v>233505</v>
      </c>
      <c r="D797" s="834" t="s">
        <v>599</v>
      </c>
      <c r="E797" s="837" t="s">
        <v>638</v>
      </c>
      <c r="F797" s="837"/>
      <c r="G797" s="834" t="s">
        <v>589</v>
      </c>
      <c r="H797" s="845" t="s">
        <v>546</v>
      </c>
      <c r="I797" s="836" t="s">
        <v>691</v>
      </c>
      <c r="J797" s="834" t="str">
        <f t="shared" si="23"/>
        <v>No Match</v>
      </c>
      <c r="K797" s="834">
        <v>9</v>
      </c>
      <c r="L797" s="836" t="s">
        <v>1070</v>
      </c>
      <c r="M797" s="836" t="s">
        <v>1151</v>
      </c>
      <c r="O797" s="813">
        <f>+'Form 2E'!A69</f>
        <v>0</v>
      </c>
      <c r="P797" s="950" t="e">
        <f>VLOOKUP($O797,ICP!$A:$B,2,FALSE)</f>
        <v>#N/A</v>
      </c>
      <c r="R797" s="814" t="s">
        <v>351</v>
      </c>
      <c r="S797" s="949">
        <f t="shared" si="24"/>
        <v>0</v>
      </c>
      <c r="T797" s="909">
        <f>+'Form 2E'!D69</f>
        <v>0</v>
      </c>
    </row>
    <row r="798" spans="1:20">
      <c r="A798" s="834" t="s">
        <v>871</v>
      </c>
      <c r="B798" s="834" t="s">
        <v>306</v>
      </c>
      <c r="C798" s="834">
        <v>233505</v>
      </c>
      <c r="D798" s="834" t="s">
        <v>599</v>
      </c>
      <c r="E798" s="837" t="s">
        <v>638</v>
      </c>
      <c r="F798" s="837"/>
      <c r="G798" s="834" t="s">
        <v>589</v>
      </c>
      <c r="H798" s="845" t="s">
        <v>546</v>
      </c>
      <c r="I798" s="836" t="s">
        <v>691</v>
      </c>
      <c r="J798" s="834" t="str">
        <f t="shared" si="23"/>
        <v>No Match</v>
      </c>
      <c r="K798" s="834">
        <v>9</v>
      </c>
      <c r="L798" s="836" t="s">
        <v>1070</v>
      </c>
      <c r="M798" s="836" t="s">
        <v>1151</v>
      </c>
      <c r="O798" s="813">
        <f>+'Form 2E'!A70</f>
        <v>0</v>
      </c>
      <c r="P798" s="950" t="e">
        <f>VLOOKUP($O798,ICP!$A:$B,2,FALSE)</f>
        <v>#N/A</v>
      </c>
      <c r="R798" s="814" t="s">
        <v>351</v>
      </c>
      <c r="S798" s="949">
        <f t="shared" si="24"/>
        <v>0</v>
      </c>
      <c r="T798" s="909">
        <f>+'Form 2E'!D70</f>
        <v>0</v>
      </c>
    </row>
    <row r="799" spans="1:20">
      <c r="A799" s="834" t="s">
        <v>871</v>
      </c>
      <c r="B799" s="834" t="s">
        <v>306</v>
      </c>
      <c r="C799" s="834">
        <v>233505</v>
      </c>
      <c r="D799" s="834" t="s">
        <v>599</v>
      </c>
      <c r="E799" s="837" t="s">
        <v>638</v>
      </c>
      <c r="F799" s="837"/>
      <c r="G799" s="834" t="s">
        <v>589</v>
      </c>
      <c r="H799" s="845" t="s">
        <v>546</v>
      </c>
      <c r="I799" s="836" t="s">
        <v>691</v>
      </c>
      <c r="J799" s="834" t="str">
        <f t="shared" si="23"/>
        <v>No Match</v>
      </c>
      <c r="K799" s="834">
        <v>9</v>
      </c>
      <c r="L799" s="836" t="s">
        <v>1070</v>
      </c>
      <c r="M799" s="836" t="s">
        <v>1151</v>
      </c>
      <c r="O799" s="813">
        <f>+'Form 2E'!A71</f>
        <v>0</v>
      </c>
      <c r="P799" s="950" t="e">
        <f>VLOOKUP($O799,ICP!$A:$B,2,FALSE)</f>
        <v>#N/A</v>
      </c>
      <c r="R799" s="814" t="s">
        <v>351</v>
      </c>
      <c r="S799" s="949">
        <f t="shared" si="24"/>
        <v>0</v>
      </c>
      <c r="T799" s="909">
        <f>+'Form 2E'!D71</f>
        <v>0</v>
      </c>
    </row>
    <row r="800" spans="1:20" s="839" customFormat="1">
      <c r="A800" s="834" t="s">
        <v>835</v>
      </c>
      <c r="B800" s="834">
        <v>232205</v>
      </c>
      <c r="C800" s="834">
        <v>242745</v>
      </c>
      <c r="D800" s="834" t="s">
        <v>601</v>
      </c>
      <c r="E800" s="837">
        <v>209055</v>
      </c>
      <c r="F800" s="837"/>
      <c r="G800" s="834" t="s">
        <v>600</v>
      </c>
      <c r="H800" s="845">
        <v>209055</v>
      </c>
      <c r="I800" s="834" t="s">
        <v>600</v>
      </c>
      <c r="J800" s="834" t="str">
        <f t="shared" ref="J800:J820" si="25">IF(E800=H800,"Ok","No Match")</f>
        <v>Ok</v>
      </c>
      <c r="K800" s="834"/>
      <c r="L800" s="916">
        <v>209055</v>
      </c>
      <c r="M800" s="834" t="s">
        <v>600</v>
      </c>
      <c r="N800" s="837"/>
      <c r="O800" s="855"/>
      <c r="P800" s="932"/>
      <c r="Q800" s="920"/>
      <c r="R800" s="837" t="s">
        <v>344</v>
      </c>
      <c r="S800" s="949">
        <f t="shared" si="24"/>
        <v>0</v>
      </c>
      <c r="T800" s="909">
        <f>+'Form 2E'!C39</f>
        <v>0</v>
      </c>
    </row>
    <row r="801" spans="1:20" s="839" customFormat="1">
      <c r="A801" s="834" t="s">
        <v>878</v>
      </c>
      <c r="B801" s="834"/>
      <c r="C801" s="834">
        <v>242745</v>
      </c>
      <c r="D801" s="834" t="s">
        <v>601</v>
      </c>
      <c r="E801" s="837" t="s">
        <v>548</v>
      </c>
      <c r="F801" s="837"/>
      <c r="G801" s="834" t="s">
        <v>693</v>
      </c>
      <c r="H801" s="845" t="s">
        <v>548</v>
      </c>
      <c r="I801" s="834" t="s">
        <v>693</v>
      </c>
      <c r="J801" s="834" t="str">
        <f t="shared" si="25"/>
        <v>Ok</v>
      </c>
      <c r="K801" s="834"/>
      <c r="L801" s="836" t="s">
        <v>1071</v>
      </c>
      <c r="M801" s="834" t="s">
        <v>1152</v>
      </c>
      <c r="N801" s="837"/>
      <c r="O801" s="834">
        <f>+'Form 2E'!A52</f>
        <v>0</v>
      </c>
      <c r="P801" s="950" t="e">
        <f>VLOOKUP($O801,ICP!$A:$B,2,FALSE)</f>
        <v>#N/A</v>
      </c>
      <c r="Q801" s="837"/>
      <c r="R801" s="837" t="s">
        <v>349</v>
      </c>
      <c r="S801" s="949">
        <f t="shared" si="24"/>
        <v>0</v>
      </c>
      <c r="T801" s="909">
        <f>'Form 2E'!G52</f>
        <v>0</v>
      </c>
    </row>
    <row r="802" spans="1:20" s="839" customFormat="1">
      <c r="A802" s="834" t="s">
        <v>878</v>
      </c>
      <c r="B802" s="834"/>
      <c r="C802" s="834">
        <v>242745</v>
      </c>
      <c r="D802" s="834" t="s">
        <v>601</v>
      </c>
      <c r="E802" s="837" t="s">
        <v>548</v>
      </c>
      <c r="F802" s="837"/>
      <c r="G802" s="834" t="s">
        <v>693</v>
      </c>
      <c r="H802" s="845" t="s">
        <v>548</v>
      </c>
      <c r="I802" s="834" t="s">
        <v>693</v>
      </c>
      <c r="J802" s="834" t="str">
        <f t="shared" si="25"/>
        <v>Ok</v>
      </c>
      <c r="K802" s="834"/>
      <c r="L802" s="836" t="s">
        <v>1071</v>
      </c>
      <c r="M802" s="834" t="s">
        <v>1152</v>
      </c>
      <c r="N802" s="837"/>
      <c r="O802" s="834">
        <f>+'Form 2E'!A53</f>
        <v>0</v>
      </c>
      <c r="P802" s="950" t="e">
        <f>VLOOKUP($O802,ICP!$A:$B,2,FALSE)</f>
        <v>#N/A</v>
      </c>
      <c r="Q802" s="837"/>
      <c r="R802" s="837" t="s">
        <v>349</v>
      </c>
      <c r="S802" s="949">
        <f t="shared" si="24"/>
        <v>0</v>
      </c>
      <c r="T802" s="909">
        <f>'Form 2E'!G53</f>
        <v>0</v>
      </c>
    </row>
    <row r="803" spans="1:20" s="839" customFormat="1">
      <c r="A803" s="834" t="s">
        <v>878</v>
      </c>
      <c r="B803" s="834"/>
      <c r="C803" s="834">
        <v>242745</v>
      </c>
      <c r="D803" s="834" t="s">
        <v>601</v>
      </c>
      <c r="E803" s="837" t="s">
        <v>548</v>
      </c>
      <c r="F803" s="837"/>
      <c r="G803" s="834" t="s">
        <v>693</v>
      </c>
      <c r="H803" s="845" t="s">
        <v>548</v>
      </c>
      <c r="I803" s="834" t="s">
        <v>693</v>
      </c>
      <c r="J803" s="834" t="str">
        <f t="shared" si="25"/>
        <v>Ok</v>
      </c>
      <c r="K803" s="834"/>
      <c r="L803" s="836" t="s">
        <v>1071</v>
      </c>
      <c r="M803" s="834" t="s">
        <v>1152</v>
      </c>
      <c r="N803" s="837"/>
      <c r="O803" s="834">
        <f>+'Form 2E'!A54</f>
        <v>0</v>
      </c>
      <c r="P803" s="950" t="e">
        <f>VLOOKUP($O803,ICP!$A:$B,2,FALSE)</f>
        <v>#N/A</v>
      </c>
      <c r="Q803" s="837"/>
      <c r="R803" s="837" t="s">
        <v>349</v>
      </c>
      <c r="S803" s="949">
        <f t="shared" si="24"/>
        <v>0</v>
      </c>
      <c r="T803" s="909">
        <f>'Form 2E'!G54</f>
        <v>0</v>
      </c>
    </row>
    <row r="804" spans="1:20" s="839" customFormat="1">
      <c r="A804" s="834" t="s">
        <v>878</v>
      </c>
      <c r="B804" s="834"/>
      <c r="C804" s="834">
        <v>242745</v>
      </c>
      <c r="D804" s="834" t="s">
        <v>601</v>
      </c>
      <c r="E804" s="837" t="s">
        <v>548</v>
      </c>
      <c r="F804" s="837"/>
      <c r="G804" s="834" t="s">
        <v>693</v>
      </c>
      <c r="H804" s="845" t="s">
        <v>548</v>
      </c>
      <c r="I804" s="834" t="s">
        <v>693</v>
      </c>
      <c r="J804" s="834" t="str">
        <f t="shared" si="25"/>
        <v>Ok</v>
      </c>
      <c r="K804" s="834"/>
      <c r="L804" s="836" t="s">
        <v>1071</v>
      </c>
      <c r="M804" s="834" t="s">
        <v>1152</v>
      </c>
      <c r="N804" s="837"/>
      <c r="O804" s="834">
        <f>+'Form 2E'!A55</f>
        <v>0</v>
      </c>
      <c r="P804" s="950" t="e">
        <f>VLOOKUP($O804,ICP!$A:$B,2,FALSE)</f>
        <v>#N/A</v>
      </c>
      <c r="Q804" s="837"/>
      <c r="R804" s="837" t="s">
        <v>349</v>
      </c>
      <c r="S804" s="949">
        <f t="shared" si="24"/>
        <v>0</v>
      </c>
      <c r="T804" s="909">
        <f>'Form 2E'!G55</f>
        <v>0</v>
      </c>
    </row>
    <row r="805" spans="1:20" s="839" customFormat="1">
      <c r="A805" s="834" t="s">
        <v>878</v>
      </c>
      <c r="B805" s="834"/>
      <c r="C805" s="834">
        <v>242745</v>
      </c>
      <c r="D805" s="834" t="s">
        <v>601</v>
      </c>
      <c r="E805" s="837" t="s">
        <v>548</v>
      </c>
      <c r="F805" s="837"/>
      <c r="G805" s="834" t="s">
        <v>693</v>
      </c>
      <c r="H805" s="845" t="s">
        <v>548</v>
      </c>
      <c r="I805" s="834" t="s">
        <v>693</v>
      </c>
      <c r="J805" s="834" t="str">
        <f t="shared" si="25"/>
        <v>Ok</v>
      </c>
      <c r="K805" s="834"/>
      <c r="L805" s="836" t="s">
        <v>1071</v>
      </c>
      <c r="M805" s="834" t="s">
        <v>1152</v>
      </c>
      <c r="N805" s="837"/>
      <c r="O805" s="834">
        <f>+'Form 2E'!A56</f>
        <v>0</v>
      </c>
      <c r="P805" s="950" t="e">
        <f>VLOOKUP($O805,ICP!$A:$B,2,FALSE)</f>
        <v>#N/A</v>
      </c>
      <c r="Q805" s="837"/>
      <c r="R805" s="837" t="s">
        <v>349</v>
      </c>
      <c r="S805" s="949">
        <f t="shared" si="24"/>
        <v>0</v>
      </c>
      <c r="T805" s="909">
        <f>'Form 2E'!G56</f>
        <v>0</v>
      </c>
    </row>
    <row r="806" spans="1:20" s="839" customFormat="1">
      <c r="A806" s="834" t="s">
        <v>878</v>
      </c>
      <c r="B806" s="834"/>
      <c r="C806" s="834">
        <v>242745</v>
      </c>
      <c r="D806" s="834" t="s">
        <v>601</v>
      </c>
      <c r="E806" s="837" t="s">
        <v>548</v>
      </c>
      <c r="F806" s="837"/>
      <c r="G806" s="834" t="s">
        <v>693</v>
      </c>
      <c r="H806" s="845" t="s">
        <v>548</v>
      </c>
      <c r="I806" s="834" t="s">
        <v>693</v>
      </c>
      <c r="J806" s="834" t="str">
        <f t="shared" si="25"/>
        <v>Ok</v>
      </c>
      <c r="K806" s="834"/>
      <c r="L806" s="836" t="s">
        <v>1071</v>
      </c>
      <c r="M806" s="834" t="s">
        <v>1152</v>
      </c>
      <c r="N806" s="837"/>
      <c r="O806" s="834">
        <f>+'Form 2E'!A57</f>
        <v>0</v>
      </c>
      <c r="P806" s="950" t="e">
        <f>VLOOKUP($O806,ICP!$A:$B,2,FALSE)</f>
        <v>#N/A</v>
      </c>
      <c r="Q806" s="837"/>
      <c r="R806" s="837" t="s">
        <v>349</v>
      </c>
      <c r="S806" s="949">
        <f t="shared" si="24"/>
        <v>0</v>
      </c>
      <c r="T806" s="909">
        <f>'Form 2E'!G57</f>
        <v>0</v>
      </c>
    </row>
    <row r="807" spans="1:20" s="839" customFormat="1">
      <c r="A807" s="834" t="s">
        <v>878</v>
      </c>
      <c r="B807" s="834"/>
      <c r="C807" s="834">
        <v>242745</v>
      </c>
      <c r="D807" s="834" t="s">
        <v>601</v>
      </c>
      <c r="E807" s="837" t="s">
        <v>548</v>
      </c>
      <c r="F807" s="837"/>
      <c r="G807" s="834" t="s">
        <v>693</v>
      </c>
      <c r="H807" s="845" t="s">
        <v>548</v>
      </c>
      <c r="I807" s="834" t="s">
        <v>693</v>
      </c>
      <c r="J807" s="834" t="str">
        <f t="shared" si="25"/>
        <v>Ok</v>
      </c>
      <c r="K807" s="834"/>
      <c r="L807" s="836" t="s">
        <v>1071</v>
      </c>
      <c r="M807" s="834" t="s">
        <v>1152</v>
      </c>
      <c r="N807" s="837"/>
      <c r="O807" s="834">
        <f>+'Form 2E'!A58</f>
        <v>0</v>
      </c>
      <c r="P807" s="950" t="e">
        <f>VLOOKUP($O807,ICP!$A:$B,2,FALSE)</f>
        <v>#N/A</v>
      </c>
      <c r="Q807" s="837"/>
      <c r="R807" s="837" t="s">
        <v>349</v>
      </c>
      <c r="S807" s="949">
        <f t="shared" si="24"/>
        <v>0</v>
      </c>
      <c r="T807" s="909">
        <f>'Form 2E'!G58</f>
        <v>0</v>
      </c>
    </row>
    <row r="808" spans="1:20" s="839" customFormat="1">
      <c r="A808" s="834" t="s">
        <v>878</v>
      </c>
      <c r="B808" s="834"/>
      <c r="C808" s="834">
        <v>242745</v>
      </c>
      <c r="D808" s="834" t="s">
        <v>601</v>
      </c>
      <c r="E808" s="837" t="s">
        <v>548</v>
      </c>
      <c r="F808" s="837"/>
      <c r="G808" s="834" t="s">
        <v>693</v>
      </c>
      <c r="H808" s="845" t="s">
        <v>548</v>
      </c>
      <c r="I808" s="834" t="s">
        <v>693</v>
      </c>
      <c r="J808" s="834" t="str">
        <f t="shared" si="25"/>
        <v>Ok</v>
      </c>
      <c r="K808" s="834"/>
      <c r="L808" s="836" t="s">
        <v>1071</v>
      </c>
      <c r="M808" s="834" t="s">
        <v>1152</v>
      </c>
      <c r="N808" s="837"/>
      <c r="O808" s="834">
        <f>+'Form 2E'!A59</f>
        <v>0</v>
      </c>
      <c r="P808" s="950" t="e">
        <f>VLOOKUP($O808,ICP!$A:$B,2,FALSE)</f>
        <v>#N/A</v>
      </c>
      <c r="Q808" s="837"/>
      <c r="R808" s="837" t="s">
        <v>349</v>
      </c>
      <c r="S808" s="949">
        <f t="shared" si="24"/>
        <v>0</v>
      </c>
      <c r="T808" s="909">
        <f>'Form 2E'!G59</f>
        <v>0</v>
      </c>
    </row>
    <row r="809" spans="1:20" s="839" customFormat="1">
      <c r="A809" s="834" t="s">
        <v>878</v>
      </c>
      <c r="B809" s="834"/>
      <c r="C809" s="834">
        <v>242745</v>
      </c>
      <c r="D809" s="834" t="s">
        <v>601</v>
      </c>
      <c r="E809" s="837" t="s">
        <v>548</v>
      </c>
      <c r="F809" s="837"/>
      <c r="G809" s="834" t="s">
        <v>693</v>
      </c>
      <c r="H809" s="845" t="s">
        <v>548</v>
      </c>
      <c r="I809" s="834" t="s">
        <v>693</v>
      </c>
      <c r="J809" s="834" t="str">
        <f t="shared" si="25"/>
        <v>Ok</v>
      </c>
      <c r="K809" s="834"/>
      <c r="L809" s="836" t="s">
        <v>1071</v>
      </c>
      <c r="M809" s="834" t="s">
        <v>1152</v>
      </c>
      <c r="N809" s="837"/>
      <c r="O809" s="834">
        <f>+'Form 2E'!A60</f>
        <v>0</v>
      </c>
      <c r="P809" s="950" t="e">
        <f>VLOOKUP($O809,ICP!$A:$B,2,FALSE)</f>
        <v>#N/A</v>
      </c>
      <c r="Q809" s="837"/>
      <c r="R809" s="837" t="s">
        <v>349</v>
      </c>
      <c r="S809" s="949">
        <f t="shared" si="24"/>
        <v>0</v>
      </c>
      <c r="T809" s="909">
        <f>'Form 2E'!G60</f>
        <v>0</v>
      </c>
    </row>
    <row r="810" spans="1:20" s="839" customFormat="1">
      <c r="A810" s="834" t="s">
        <v>878</v>
      </c>
      <c r="B810" s="834"/>
      <c r="C810" s="834">
        <v>242745</v>
      </c>
      <c r="D810" s="834" t="s">
        <v>601</v>
      </c>
      <c r="E810" s="837" t="s">
        <v>548</v>
      </c>
      <c r="F810" s="837"/>
      <c r="G810" s="834" t="s">
        <v>693</v>
      </c>
      <c r="H810" s="845" t="s">
        <v>548</v>
      </c>
      <c r="I810" s="834" t="s">
        <v>693</v>
      </c>
      <c r="J810" s="834" t="str">
        <f t="shared" si="25"/>
        <v>Ok</v>
      </c>
      <c r="K810" s="834"/>
      <c r="L810" s="836" t="s">
        <v>1071</v>
      </c>
      <c r="M810" s="834" t="s">
        <v>1152</v>
      </c>
      <c r="N810" s="837"/>
      <c r="O810" s="834">
        <f>+'Form 2E'!A61</f>
        <v>0</v>
      </c>
      <c r="P810" s="950" t="e">
        <f>VLOOKUP($O810,ICP!$A:$B,2,FALSE)</f>
        <v>#N/A</v>
      </c>
      <c r="Q810" s="837"/>
      <c r="R810" s="837" t="s">
        <v>349</v>
      </c>
      <c r="S810" s="949">
        <f t="shared" si="24"/>
        <v>0</v>
      </c>
      <c r="T810" s="909">
        <f>'Form 2E'!G61</f>
        <v>0</v>
      </c>
    </row>
    <row r="811" spans="1:20" s="839" customFormat="1">
      <c r="A811" s="834" t="s">
        <v>878</v>
      </c>
      <c r="B811" s="834"/>
      <c r="C811" s="834">
        <v>242745</v>
      </c>
      <c r="D811" s="834" t="s">
        <v>601</v>
      </c>
      <c r="E811" s="837" t="s">
        <v>548</v>
      </c>
      <c r="F811" s="837"/>
      <c r="G811" s="834" t="s">
        <v>693</v>
      </c>
      <c r="H811" s="845" t="s">
        <v>548</v>
      </c>
      <c r="I811" s="834" t="s">
        <v>693</v>
      </c>
      <c r="J811" s="834" t="str">
        <f t="shared" si="25"/>
        <v>Ok</v>
      </c>
      <c r="K811" s="834"/>
      <c r="L811" s="836" t="s">
        <v>1071</v>
      </c>
      <c r="M811" s="834" t="s">
        <v>1152</v>
      </c>
      <c r="N811" s="837"/>
      <c r="O811" s="834">
        <f>+'Form 2E'!A62</f>
        <v>0</v>
      </c>
      <c r="P811" s="950" t="e">
        <f>VLOOKUP($O811,ICP!$A:$B,2,FALSE)</f>
        <v>#N/A</v>
      </c>
      <c r="Q811" s="837"/>
      <c r="R811" s="837" t="s">
        <v>349</v>
      </c>
      <c r="S811" s="949">
        <f t="shared" si="24"/>
        <v>0</v>
      </c>
      <c r="T811" s="909">
        <f>'Form 2E'!G62</f>
        <v>0</v>
      </c>
    </row>
    <row r="812" spans="1:20" s="839" customFormat="1">
      <c r="A812" s="834" t="s">
        <v>878</v>
      </c>
      <c r="B812" s="834"/>
      <c r="C812" s="834">
        <v>242745</v>
      </c>
      <c r="D812" s="834" t="s">
        <v>601</v>
      </c>
      <c r="E812" s="837" t="s">
        <v>548</v>
      </c>
      <c r="F812" s="837"/>
      <c r="G812" s="834" t="s">
        <v>693</v>
      </c>
      <c r="H812" s="845" t="s">
        <v>548</v>
      </c>
      <c r="I812" s="834" t="s">
        <v>693</v>
      </c>
      <c r="J812" s="834" t="str">
        <f t="shared" si="25"/>
        <v>Ok</v>
      </c>
      <c r="K812" s="834"/>
      <c r="L812" s="836" t="s">
        <v>1071</v>
      </c>
      <c r="M812" s="834" t="s">
        <v>1152</v>
      </c>
      <c r="N812" s="837"/>
      <c r="O812" s="834">
        <f>+'Form 2E'!A63</f>
        <v>0</v>
      </c>
      <c r="P812" s="950" t="e">
        <f>VLOOKUP($O812,ICP!$A:$B,2,FALSE)</f>
        <v>#N/A</v>
      </c>
      <c r="Q812" s="837"/>
      <c r="R812" s="837" t="s">
        <v>349</v>
      </c>
      <c r="S812" s="949">
        <f t="shared" si="24"/>
        <v>0</v>
      </c>
      <c r="T812" s="909">
        <f>'Form 2E'!G63</f>
        <v>0</v>
      </c>
    </row>
    <row r="813" spans="1:20" s="839" customFormat="1">
      <c r="A813" s="834" t="s">
        <v>878</v>
      </c>
      <c r="B813" s="834"/>
      <c r="C813" s="834">
        <v>242745</v>
      </c>
      <c r="D813" s="834" t="s">
        <v>601</v>
      </c>
      <c r="E813" s="837" t="s">
        <v>548</v>
      </c>
      <c r="F813" s="837"/>
      <c r="G813" s="834" t="s">
        <v>693</v>
      </c>
      <c r="H813" s="845" t="s">
        <v>548</v>
      </c>
      <c r="I813" s="834" t="s">
        <v>693</v>
      </c>
      <c r="J813" s="834" t="str">
        <f t="shared" si="25"/>
        <v>Ok</v>
      </c>
      <c r="K813" s="834"/>
      <c r="L813" s="836" t="s">
        <v>1071</v>
      </c>
      <c r="M813" s="834" t="s">
        <v>1152</v>
      </c>
      <c r="N813" s="837"/>
      <c r="O813" s="834">
        <f>+'Form 2E'!A64</f>
        <v>0</v>
      </c>
      <c r="P813" s="950" t="e">
        <f>VLOOKUP($O813,ICP!$A:$B,2,FALSE)</f>
        <v>#N/A</v>
      </c>
      <c r="Q813" s="837"/>
      <c r="R813" s="837" t="s">
        <v>349</v>
      </c>
      <c r="S813" s="949">
        <f t="shared" si="24"/>
        <v>0</v>
      </c>
      <c r="T813" s="909">
        <f>'Form 2E'!G64</f>
        <v>0</v>
      </c>
    </row>
    <row r="814" spans="1:20" s="839" customFormat="1">
      <c r="A814" s="834" t="s">
        <v>878</v>
      </c>
      <c r="B814" s="834"/>
      <c r="C814" s="834">
        <v>242745</v>
      </c>
      <c r="D814" s="834" t="s">
        <v>601</v>
      </c>
      <c r="E814" s="837" t="s">
        <v>548</v>
      </c>
      <c r="F814" s="837"/>
      <c r="G814" s="834" t="s">
        <v>693</v>
      </c>
      <c r="H814" s="845" t="s">
        <v>548</v>
      </c>
      <c r="I814" s="834" t="s">
        <v>693</v>
      </c>
      <c r="J814" s="834" t="str">
        <f t="shared" si="25"/>
        <v>Ok</v>
      </c>
      <c r="K814" s="834"/>
      <c r="L814" s="836" t="s">
        <v>1071</v>
      </c>
      <c r="M814" s="834" t="s">
        <v>1152</v>
      </c>
      <c r="N814" s="837"/>
      <c r="O814" s="834">
        <f>+'Form 2E'!A65</f>
        <v>0</v>
      </c>
      <c r="P814" s="950" t="e">
        <f>VLOOKUP($O814,ICP!$A:$B,2,FALSE)</f>
        <v>#N/A</v>
      </c>
      <c r="Q814" s="837"/>
      <c r="R814" s="837" t="s">
        <v>349</v>
      </c>
      <c r="S814" s="949">
        <f t="shared" si="24"/>
        <v>0</v>
      </c>
      <c r="T814" s="909">
        <f>'Form 2E'!G65</f>
        <v>0</v>
      </c>
    </row>
    <row r="815" spans="1:20" s="839" customFormat="1">
      <c r="A815" s="834" t="s">
        <v>878</v>
      </c>
      <c r="B815" s="834"/>
      <c r="C815" s="834">
        <v>242745</v>
      </c>
      <c r="D815" s="834" t="s">
        <v>601</v>
      </c>
      <c r="E815" s="837" t="s">
        <v>548</v>
      </c>
      <c r="F815" s="837"/>
      <c r="G815" s="834" t="s">
        <v>693</v>
      </c>
      <c r="H815" s="845" t="s">
        <v>548</v>
      </c>
      <c r="I815" s="834" t="s">
        <v>693</v>
      </c>
      <c r="J815" s="834" t="str">
        <f t="shared" si="25"/>
        <v>Ok</v>
      </c>
      <c r="K815" s="834"/>
      <c r="L815" s="836" t="s">
        <v>1071</v>
      </c>
      <c r="M815" s="834" t="s">
        <v>1152</v>
      </c>
      <c r="N815" s="837"/>
      <c r="O815" s="834">
        <f>+'Form 2E'!A66</f>
        <v>0</v>
      </c>
      <c r="P815" s="950" t="e">
        <f>VLOOKUP($O815,ICP!$A:$B,2,FALSE)</f>
        <v>#N/A</v>
      </c>
      <c r="Q815" s="837"/>
      <c r="R815" s="837" t="s">
        <v>349</v>
      </c>
      <c r="S815" s="949">
        <f t="shared" si="24"/>
        <v>0</v>
      </c>
      <c r="T815" s="909">
        <f>'Form 2E'!G66</f>
        <v>0</v>
      </c>
    </row>
    <row r="816" spans="1:20" s="839" customFormat="1">
      <c r="A816" s="834" t="s">
        <v>878</v>
      </c>
      <c r="B816" s="834"/>
      <c r="C816" s="834">
        <v>242745</v>
      </c>
      <c r="D816" s="834" t="s">
        <v>601</v>
      </c>
      <c r="E816" s="837" t="s">
        <v>548</v>
      </c>
      <c r="F816" s="837"/>
      <c r="G816" s="834" t="s">
        <v>693</v>
      </c>
      <c r="H816" s="845" t="s">
        <v>548</v>
      </c>
      <c r="I816" s="834" t="s">
        <v>693</v>
      </c>
      <c r="J816" s="834" t="str">
        <f t="shared" si="25"/>
        <v>Ok</v>
      </c>
      <c r="K816" s="834"/>
      <c r="L816" s="836" t="s">
        <v>1071</v>
      </c>
      <c r="M816" s="834" t="s">
        <v>1152</v>
      </c>
      <c r="N816" s="837"/>
      <c r="O816" s="834">
        <f>+'Form 2E'!A67</f>
        <v>0</v>
      </c>
      <c r="P816" s="950" t="e">
        <f>VLOOKUP($O816,ICP!$A:$B,2,FALSE)</f>
        <v>#N/A</v>
      </c>
      <c r="Q816" s="837"/>
      <c r="R816" s="837" t="s">
        <v>349</v>
      </c>
      <c r="S816" s="949">
        <f t="shared" si="24"/>
        <v>0</v>
      </c>
      <c r="T816" s="909">
        <f>'Form 2E'!G67</f>
        <v>0</v>
      </c>
    </row>
    <row r="817" spans="1:21" s="839" customFormat="1">
      <c r="A817" s="834" t="s">
        <v>878</v>
      </c>
      <c r="B817" s="834"/>
      <c r="C817" s="834">
        <v>242745</v>
      </c>
      <c r="D817" s="834" t="s">
        <v>601</v>
      </c>
      <c r="E817" s="837" t="s">
        <v>548</v>
      </c>
      <c r="F817" s="837"/>
      <c r="G817" s="834" t="s">
        <v>693</v>
      </c>
      <c r="H817" s="845" t="s">
        <v>548</v>
      </c>
      <c r="I817" s="834" t="s">
        <v>693</v>
      </c>
      <c r="J817" s="834" t="str">
        <f t="shared" si="25"/>
        <v>Ok</v>
      </c>
      <c r="K817" s="834"/>
      <c r="L817" s="836" t="s">
        <v>1071</v>
      </c>
      <c r="M817" s="834" t="s">
        <v>1152</v>
      </c>
      <c r="N817" s="837"/>
      <c r="O817" s="834">
        <f>+'Form 2E'!A68</f>
        <v>0</v>
      </c>
      <c r="P817" s="950" t="e">
        <f>VLOOKUP($O817,ICP!$A:$B,2,FALSE)</f>
        <v>#N/A</v>
      </c>
      <c r="Q817" s="837"/>
      <c r="R817" s="837" t="s">
        <v>349</v>
      </c>
      <c r="S817" s="949">
        <f t="shared" si="24"/>
        <v>0</v>
      </c>
      <c r="T817" s="909">
        <f>'Form 2E'!G68</f>
        <v>0</v>
      </c>
    </row>
    <row r="818" spans="1:21" s="839" customFormat="1">
      <c r="A818" s="834" t="s">
        <v>878</v>
      </c>
      <c r="B818" s="834"/>
      <c r="C818" s="834">
        <v>242745</v>
      </c>
      <c r="D818" s="834" t="s">
        <v>601</v>
      </c>
      <c r="E818" s="837" t="s">
        <v>548</v>
      </c>
      <c r="F818" s="837"/>
      <c r="G818" s="834" t="s">
        <v>693</v>
      </c>
      <c r="H818" s="845" t="s">
        <v>548</v>
      </c>
      <c r="I818" s="834" t="s">
        <v>693</v>
      </c>
      <c r="J818" s="834" t="str">
        <f t="shared" si="25"/>
        <v>Ok</v>
      </c>
      <c r="K818" s="834"/>
      <c r="L818" s="836" t="s">
        <v>1071</v>
      </c>
      <c r="M818" s="834" t="s">
        <v>1152</v>
      </c>
      <c r="N818" s="837"/>
      <c r="O818" s="834">
        <f>+'Form 2E'!A69</f>
        <v>0</v>
      </c>
      <c r="P818" s="950" t="e">
        <f>VLOOKUP($O818,ICP!$A:$B,2,FALSE)</f>
        <v>#N/A</v>
      </c>
      <c r="Q818" s="837"/>
      <c r="R818" s="837" t="s">
        <v>349</v>
      </c>
      <c r="S818" s="949">
        <f t="shared" si="24"/>
        <v>0</v>
      </c>
      <c r="T818" s="909">
        <f>'Form 2E'!G69</f>
        <v>0</v>
      </c>
    </row>
    <row r="819" spans="1:21" s="839" customFormat="1">
      <c r="A819" s="834" t="s">
        <v>878</v>
      </c>
      <c r="B819" s="834"/>
      <c r="C819" s="834">
        <v>242745</v>
      </c>
      <c r="D819" s="834" t="s">
        <v>601</v>
      </c>
      <c r="E819" s="837" t="s">
        <v>548</v>
      </c>
      <c r="F819" s="837"/>
      <c r="G819" s="834" t="s">
        <v>693</v>
      </c>
      <c r="H819" s="845" t="s">
        <v>548</v>
      </c>
      <c r="I819" s="834" t="s">
        <v>693</v>
      </c>
      <c r="J819" s="834" t="str">
        <f t="shared" si="25"/>
        <v>Ok</v>
      </c>
      <c r="K819" s="834"/>
      <c r="L819" s="836" t="s">
        <v>1071</v>
      </c>
      <c r="M819" s="834" t="s">
        <v>1152</v>
      </c>
      <c r="N819" s="837"/>
      <c r="O819" s="834">
        <f>+'Form 2E'!A70</f>
        <v>0</v>
      </c>
      <c r="P819" s="950" t="e">
        <f>VLOOKUP($O819,ICP!$A:$B,2,FALSE)</f>
        <v>#N/A</v>
      </c>
      <c r="Q819" s="837"/>
      <c r="R819" s="837" t="s">
        <v>349</v>
      </c>
      <c r="S819" s="949">
        <f t="shared" si="24"/>
        <v>0</v>
      </c>
      <c r="T819" s="909">
        <f>'Form 2E'!G70</f>
        <v>0</v>
      </c>
    </row>
    <row r="820" spans="1:21" s="839" customFormat="1">
      <c r="A820" s="834" t="s">
        <v>878</v>
      </c>
      <c r="B820" s="834"/>
      <c r="C820" s="834">
        <v>242745</v>
      </c>
      <c r="D820" s="834" t="s">
        <v>601</v>
      </c>
      <c r="E820" s="837" t="s">
        <v>548</v>
      </c>
      <c r="F820" s="837"/>
      <c r="G820" s="834" t="s">
        <v>693</v>
      </c>
      <c r="H820" s="845" t="s">
        <v>548</v>
      </c>
      <c r="I820" s="834" t="s">
        <v>693</v>
      </c>
      <c r="J820" s="834" t="str">
        <f t="shared" si="25"/>
        <v>Ok</v>
      </c>
      <c r="K820" s="834"/>
      <c r="L820" s="836" t="s">
        <v>1071</v>
      </c>
      <c r="M820" s="834" t="s">
        <v>1152</v>
      </c>
      <c r="N820" s="837"/>
      <c r="O820" s="834">
        <f>+'Form 2E'!A71</f>
        <v>0</v>
      </c>
      <c r="P820" s="950" t="e">
        <f>VLOOKUP($O820,ICP!$A:$B,2,FALSE)</f>
        <v>#N/A</v>
      </c>
      <c r="Q820" s="837"/>
      <c r="R820" s="837" t="s">
        <v>349</v>
      </c>
      <c r="S820" s="949">
        <f t="shared" si="24"/>
        <v>0</v>
      </c>
      <c r="T820" s="909">
        <f>'Form 2E'!G71</f>
        <v>0</v>
      </c>
      <c r="U820" s="861"/>
    </row>
    <row r="821" spans="1:21" ht="12.75" customHeight="1">
      <c r="A821" s="834" t="s">
        <v>866</v>
      </c>
      <c r="B821" s="813">
        <v>266010</v>
      </c>
      <c r="C821" s="852" t="s">
        <v>642</v>
      </c>
      <c r="D821" s="852" t="s">
        <v>637</v>
      </c>
      <c r="E821" s="853" t="s">
        <v>694</v>
      </c>
      <c r="F821" s="853"/>
      <c r="G821" s="852" t="s">
        <v>793</v>
      </c>
      <c r="H821" s="815">
        <v>209099</v>
      </c>
      <c r="I821" s="836" t="s">
        <v>552</v>
      </c>
      <c r="J821" s="834" t="str">
        <f t="shared" ref="J821:J841" si="26">IF(E821=H821,"Ok","No Match")</f>
        <v>No Match</v>
      </c>
      <c r="K821" s="834" t="s">
        <v>810</v>
      </c>
      <c r="L821" s="914">
        <v>209099</v>
      </c>
      <c r="M821" s="836" t="s">
        <v>1149</v>
      </c>
      <c r="O821" s="855"/>
      <c r="P821" s="932"/>
      <c r="Q821" s="920"/>
      <c r="R821" s="814" t="s">
        <v>344</v>
      </c>
      <c r="S821" s="949">
        <f t="shared" si="24"/>
        <v>0</v>
      </c>
      <c r="T821" s="909">
        <f>+'Form 2E'!C42</f>
        <v>0</v>
      </c>
    </row>
    <row r="822" spans="1:21">
      <c r="A822" s="813" t="s">
        <v>872</v>
      </c>
      <c r="B822" s="813" t="s">
        <v>307</v>
      </c>
      <c r="C822" s="834">
        <v>214305</v>
      </c>
      <c r="D822" s="834" t="s">
        <v>590</v>
      </c>
      <c r="E822" s="814" t="s">
        <v>547</v>
      </c>
      <c r="G822" s="816" t="s">
        <v>692</v>
      </c>
      <c r="H822" s="815" t="s">
        <v>547</v>
      </c>
      <c r="I822" s="816" t="s">
        <v>692</v>
      </c>
      <c r="J822" s="834" t="str">
        <f t="shared" si="26"/>
        <v>Ok</v>
      </c>
      <c r="L822" s="816" t="s">
        <v>1072</v>
      </c>
      <c r="M822" s="816" t="s">
        <v>1150</v>
      </c>
      <c r="O822" s="813">
        <f>+'Form 2E'!A52</f>
        <v>0</v>
      </c>
      <c r="P822" s="950" t="e">
        <f>VLOOKUP($O822,ICP!$A:$B,2,FALSE)</f>
        <v>#N/A</v>
      </c>
      <c r="R822" s="814" t="s">
        <v>549</v>
      </c>
      <c r="S822" s="949">
        <f t="shared" si="24"/>
        <v>0</v>
      </c>
      <c r="T822" s="909">
        <f>+'Form 2E'!H52</f>
        <v>0</v>
      </c>
    </row>
    <row r="823" spans="1:21">
      <c r="A823" s="813" t="s">
        <v>872</v>
      </c>
      <c r="B823" s="813" t="s">
        <v>307</v>
      </c>
      <c r="C823" s="834">
        <v>214305</v>
      </c>
      <c r="D823" s="834" t="s">
        <v>590</v>
      </c>
      <c r="E823" s="814" t="s">
        <v>547</v>
      </c>
      <c r="G823" s="816" t="s">
        <v>692</v>
      </c>
      <c r="H823" s="815" t="s">
        <v>547</v>
      </c>
      <c r="I823" s="816" t="s">
        <v>692</v>
      </c>
      <c r="J823" s="834" t="str">
        <f t="shared" si="26"/>
        <v>Ok</v>
      </c>
      <c r="L823" s="816" t="s">
        <v>1072</v>
      </c>
      <c r="M823" s="816" t="s">
        <v>1150</v>
      </c>
      <c r="O823" s="813">
        <f>+'Form 2E'!A53</f>
        <v>0</v>
      </c>
      <c r="P823" s="950" t="e">
        <f>VLOOKUP($O823,ICP!$A:$B,2,FALSE)</f>
        <v>#N/A</v>
      </c>
      <c r="R823" s="814" t="s">
        <v>549</v>
      </c>
      <c r="S823" s="949">
        <f t="shared" si="24"/>
        <v>0</v>
      </c>
      <c r="T823" s="909">
        <f>+'Form 2E'!H53</f>
        <v>0</v>
      </c>
    </row>
    <row r="824" spans="1:21">
      <c r="A824" s="813" t="s">
        <v>872</v>
      </c>
      <c r="B824" s="813" t="s">
        <v>307</v>
      </c>
      <c r="C824" s="834">
        <v>214305</v>
      </c>
      <c r="D824" s="834" t="s">
        <v>590</v>
      </c>
      <c r="E824" s="814" t="s">
        <v>547</v>
      </c>
      <c r="G824" s="816" t="s">
        <v>692</v>
      </c>
      <c r="H824" s="815" t="s">
        <v>547</v>
      </c>
      <c r="I824" s="816" t="s">
        <v>692</v>
      </c>
      <c r="J824" s="834" t="str">
        <f t="shared" si="26"/>
        <v>Ok</v>
      </c>
      <c r="L824" s="816" t="s">
        <v>1072</v>
      </c>
      <c r="M824" s="816" t="s">
        <v>1150</v>
      </c>
      <c r="O824" s="813">
        <f>+'Form 2E'!A54</f>
        <v>0</v>
      </c>
      <c r="P824" s="950" t="e">
        <f>VLOOKUP($O824,ICP!$A:$B,2,FALSE)</f>
        <v>#N/A</v>
      </c>
      <c r="R824" s="814" t="s">
        <v>549</v>
      </c>
      <c r="S824" s="949">
        <f t="shared" si="24"/>
        <v>0</v>
      </c>
      <c r="T824" s="909">
        <f>+'Form 2E'!H54</f>
        <v>0</v>
      </c>
    </row>
    <row r="825" spans="1:21">
      <c r="A825" s="813" t="s">
        <v>872</v>
      </c>
      <c r="B825" s="813" t="s">
        <v>307</v>
      </c>
      <c r="C825" s="834">
        <v>214305</v>
      </c>
      <c r="D825" s="834" t="s">
        <v>590</v>
      </c>
      <c r="E825" s="814" t="s">
        <v>547</v>
      </c>
      <c r="G825" s="816" t="s">
        <v>692</v>
      </c>
      <c r="H825" s="815" t="s">
        <v>547</v>
      </c>
      <c r="I825" s="816" t="s">
        <v>692</v>
      </c>
      <c r="J825" s="834" t="str">
        <f t="shared" si="26"/>
        <v>Ok</v>
      </c>
      <c r="L825" s="816" t="s">
        <v>1072</v>
      </c>
      <c r="M825" s="816" t="s">
        <v>1150</v>
      </c>
      <c r="O825" s="813">
        <f>+'Form 2E'!A55</f>
        <v>0</v>
      </c>
      <c r="P825" s="950" t="e">
        <f>VLOOKUP($O825,ICP!$A:$B,2,FALSE)</f>
        <v>#N/A</v>
      </c>
      <c r="R825" s="814" t="s">
        <v>549</v>
      </c>
      <c r="S825" s="949">
        <f t="shared" si="24"/>
        <v>0</v>
      </c>
      <c r="T825" s="909">
        <f>+'Form 2E'!H55</f>
        <v>0</v>
      </c>
    </row>
    <row r="826" spans="1:21">
      <c r="A826" s="813" t="s">
        <v>872</v>
      </c>
      <c r="B826" s="813" t="s">
        <v>307</v>
      </c>
      <c r="C826" s="834">
        <v>214305</v>
      </c>
      <c r="D826" s="834" t="s">
        <v>590</v>
      </c>
      <c r="E826" s="814" t="s">
        <v>547</v>
      </c>
      <c r="G826" s="816" t="s">
        <v>692</v>
      </c>
      <c r="H826" s="815" t="s">
        <v>547</v>
      </c>
      <c r="I826" s="816" t="s">
        <v>692</v>
      </c>
      <c r="J826" s="834" t="str">
        <f t="shared" si="26"/>
        <v>Ok</v>
      </c>
      <c r="L826" s="816" t="s">
        <v>1072</v>
      </c>
      <c r="M826" s="816" t="s">
        <v>1150</v>
      </c>
      <c r="O826" s="813">
        <f>+'Form 2E'!A56</f>
        <v>0</v>
      </c>
      <c r="P826" s="950" t="e">
        <f>VLOOKUP($O826,ICP!$A:$B,2,FALSE)</f>
        <v>#N/A</v>
      </c>
      <c r="R826" s="814" t="s">
        <v>549</v>
      </c>
      <c r="S826" s="949">
        <f t="shared" si="24"/>
        <v>0</v>
      </c>
      <c r="T826" s="909">
        <f>+'Form 2E'!H56</f>
        <v>0</v>
      </c>
    </row>
    <row r="827" spans="1:21">
      <c r="A827" s="813" t="s">
        <v>872</v>
      </c>
      <c r="B827" s="813" t="s">
        <v>307</v>
      </c>
      <c r="C827" s="834">
        <v>214305</v>
      </c>
      <c r="D827" s="834" t="s">
        <v>590</v>
      </c>
      <c r="E827" s="814" t="s">
        <v>547</v>
      </c>
      <c r="G827" s="816" t="s">
        <v>692</v>
      </c>
      <c r="H827" s="815" t="s">
        <v>547</v>
      </c>
      <c r="I827" s="816" t="s">
        <v>692</v>
      </c>
      <c r="J827" s="834" t="str">
        <f t="shared" si="26"/>
        <v>Ok</v>
      </c>
      <c r="L827" s="816" t="s">
        <v>1072</v>
      </c>
      <c r="M827" s="816" t="s">
        <v>1150</v>
      </c>
      <c r="O827" s="813">
        <f>+'Form 2E'!A57</f>
        <v>0</v>
      </c>
      <c r="P827" s="950" t="e">
        <f>VLOOKUP($O827,ICP!$A:$B,2,FALSE)</f>
        <v>#N/A</v>
      </c>
      <c r="R827" s="814" t="s">
        <v>549</v>
      </c>
      <c r="S827" s="949">
        <f t="shared" si="24"/>
        <v>0</v>
      </c>
      <c r="T827" s="909">
        <f>+'Form 2E'!H57</f>
        <v>0</v>
      </c>
    </row>
    <row r="828" spans="1:21">
      <c r="A828" s="813" t="s">
        <v>872</v>
      </c>
      <c r="B828" s="813" t="s">
        <v>307</v>
      </c>
      <c r="C828" s="834">
        <v>214305</v>
      </c>
      <c r="D828" s="834" t="s">
        <v>590</v>
      </c>
      <c r="E828" s="814" t="s">
        <v>547</v>
      </c>
      <c r="G828" s="816" t="s">
        <v>692</v>
      </c>
      <c r="H828" s="815" t="s">
        <v>547</v>
      </c>
      <c r="I828" s="816" t="s">
        <v>692</v>
      </c>
      <c r="J828" s="834" t="str">
        <f t="shared" si="26"/>
        <v>Ok</v>
      </c>
      <c r="L828" s="816" t="s">
        <v>1072</v>
      </c>
      <c r="M828" s="816" t="s">
        <v>1150</v>
      </c>
      <c r="O828" s="813">
        <f>+'Form 2E'!A58</f>
        <v>0</v>
      </c>
      <c r="P828" s="950" t="e">
        <f>VLOOKUP($O828,ICP!$A:$B,2,FALSE)</f>
        <v>#N/A</v>
      </c>
      <c r="R828" s="814" t="s">
        <v>549</v>
      </c>
      <c r="S828" s="949">
        <f t="shared" si="24"/>
        <v>0</v>
      </c>
      <c r="T828" s="909">
        <f>+'Form 2E'!H58</f>
        <v>0</v>
      </c>
    </row>
    <row r="829" spans="1:21">
      <c r="A829" s="813" t="s">
        <v>872</v>
      </c>
      <c r="B829" s="813" t="s">
        <v>307</v>
      </c>
      <c r="C829" s="834">
        <v>214305</v>
      </c>
      <c r="D829" s="834" t="s">
        <v>590</v>
      </c>
      <c r="E829" s="814" t="s">
        <v>547</v>
      </c>
      <c r="G829" s="816" t="s">
        <v>692</v>
      </c>
      <c r="H829" s="815" t="s">
        <v>547</v>
      </c>
      <c r="I829" s="816" t="s">
        <v>692</v>
      </c>
      <c r="J829" s="834" t="str">
        <f t="shared" si="26"/>
        <v>Ok</v>
      </c>
      <c r="L829" s="816" t="s">
        <v>1072</v>
      </c>
      <c r="M829" s="816" t="s">
        <v>1150</v>
      </c>
      <c r="O829" s="813">
        <f>+'Form 2E'!A59</f>
        <v>0</v>
      </c>
      <c r="P829" s="950" t="e">
        <f>VLOOKUP($O829,ICP!$A:$B,2,FALSE)</f>
        <v>#N/A</v>
      </c>
      <c r="R829" s="814" t="s">
        <v>549</v>
      </c>
      <c r="S829" s="949">
        <f t="shared" si="24"/>
        <v>0</v>
      </c>
      <c r="T829" s="909">
        <f>+'Form 2E'!H59</f>
        <v>0</v>
      </c>
    </row>
    <row r="830" spans="1:21">
      <c r="A830" s="813" t="s">
        <v>872</v>
      </c>
      <c r="B830" s="813" t="s">
        <v>307</v>
      </c>
      <c r="C830" s="834">
        <v>214305</v>
      </c>
      <c r="D830" s="834" t="s">
        <v>590</v>
      </c>
      <c r="E830" s="814" t="s">
        <v>547</v>
      </c>
      <c r="G830" s="816" t="s">
        <v>692</v>
      </c>
      <c r="H830" s="815" t="s">
        <v>547</v>
      </c>
      <c r="I830" s="816" t="s">
        <v>692</v>
      </c>
      <c r="J830" s="834" t="str">
        <f t="shared" si="26"/>
        <v>Ok</v>
      </c>
      <c r="L830" s="816" t="s">
        <v>1072</v>
      </c>
      <c r="M830" s="816" t="s">
        <v>1150</v>
      </c>
      <c r="O830" s="813">
        <f>+'Form 2E'!A60</f>
        <v>0</v>
      </c>
      <c r="P830" s="950" t="e">
        <f>VLOOKUP($O830,ICP!$A:$B,2,FALSE)</f>
        <v>#N/A</v>
      </c>
      <c r="R830" s="814" t="s">
        <v>549</v>
      </c>
      <c r="S830" s="949">
        <f t="shared" si="24"/>
        <v>0</v>
      </c>
      <c r="T830" s="909">
        <f>+'Form 2E'!H60</f>
        <v>0</v>
      </c>
    </row>
    <row r="831" spans="1:21">
      <c r="A831" s="813" t="s">
        <v>872</v>
      </c>
      <c r="B831" s="813" t="s">
        <v>307</v>
      </c>
      <c r="C831" s="834">
        <v>214305</v>
      </c>
      <c r="D831" s="834" t="s">
        <v>590</v>
      </c>
      <c r="E831" s="814" t="s">
        <v>547</v>
      </c>
      <c r="G831" s="816" t="s">
        <v>692</v>
      </c>
      <c r="H831" s="815" t="s">
        <v>547</v>
      </c>
      <c r="I831" s="816" t="s">
        <v>692</v>
      </c>
      <c r="J831" s="834" t="str">
        <f t="shared" si="26"/>
        <v>Ok</v>
      </c>
      <c r="L831" s="816" t="s">
        <v>1072</v>
      </c>
      <c r="M831" s="816" t="s">
        <v>1150</v>
      </c>
      <c r="O831" s="813">
        <f>+'Form 2E'!A61</f>
        <v>0</v>
      </c>
      <c r="P831" s="950" t="e">
        <f>VLOOKUP($O831,ICP!$A:$B,2,FALSE)</f>
        <v>#N/A</v>
      </c>
      <c r="R831" s="814" t="s">
        <v>549</v>
      </c>
      <c r="S831" s="949">
        <f t="shared" si="24"/>
        <v>0</v>
      </c>
      <c r="T831" s="909">
        <f>+'Form 2E'!H61</f>
        <v>0</v>
      </c>
    </row>
    <row r="832" spans="1:21">
      <c r="A832" s="813" t="s">
        <v>872</v>
      </c>
      <c r="B832" s="813" t="s">
        <v>307</v>
      </c>
      <c r="C832" s="834">
        <v>214305</v>
      </c>
      <c r="D832" s="834" t="s">
        <v>590</v>
      </c>
      <c r="E832" s="814" t="s">
        <v>547</v>
      </c>
      <c r="G832" s="816" t="s">
        <v>692</v>
      </c>
      <c r="H832" s="815" t="s">
        <v>547</v>
      </c>
      <c r="I832" s="816" t="s">
        <v>692</v>
      </c>
      <c r="J832" s="834" t="str">
        <f t="shared" si="26"/>
        <v>Ok</v>
      </c>
      <c r="L832" s="816" t="s">
        <v>1072</v>
      </c>
      <c r="M832" s="816" t="s">
        <v>1150</v>
      </c>
      <c r="O832" s="813">
        <f>+'Form 2E'!A62</f>
        <v>0</v>
      </c>
      <c r="P832" s="950" t="e">
        <f>VLOOKUP($O832,ICP!$A:$B,2,FALSE)</f>
        <v>#N/A</v>
      </c>
      <c r="R832" s="814" t="s">
        <v>549</v>
      </c>
      <c r="S832" s="949">
        <f t="shared" si="24"/>
        <v>0</v>
      </c>
      <c r="T832" s="909">
        <f>+'Form 2E'!H62</f>
        <v>0</v>
      </c>
    </row>
    <row r="833" spans="1:23">
      <c r="A833" s="813" t="s">
        <v>872</v>
      </c>
      <c r="B833" s="813" t="s">
        <v>307</v>
      </c>
      <c r="C833" s="834">
        <v>214305</v>
      </c>
      <c r="D833" s="834" t="s">
        <v>590</v>
      </c>
      <c r="E833" s="814" t="s">
        <v>547</v>
      </c>
      <c r="G833" s="816" t="s">
        <v>692</v>
      </c>
      <c r="H833" s="815" t="s">
        <v>547</v>
      </c>
      <c r="I833" s="816" t="s">
        <v>692</v>
      </c>
      <c r="J833" s="834" t="str">
        <f t="shared" si="26"/>
        <v>Ok</v>
      </c>
      <c r="L833" s="816" t="s">
        <v>1072</v>
      </c>
      <c r="M833" s="816" t="s">
        <v>1150</v>
      </c>
      <c r="O833" s="813">
        <f>+'Form 2E'!A63</f>
        <v>0</v>
      </c>
      <c r="P833" s="950" t="e">
        <f>VLOOKUP($O833,ICP!$A:$B,2,FALSE)</f>
        <v>#N/A</v>
      </c>
      <c r="R833" s="814" t="s">
        <v>549</v>
      </c>
      <c r="S833" s="949">
        <f t="shared" si="24"/>
        <v>0</v>
      </c>
      <c r="T833" s="909">
        <f>+'Form 2E'!H63</f>
        <v>0</v>
      </c>
    </row>
    <row r="834" spans="1:23">
      <c r="A834" s="813" t="s">
        <v>872</v>
      </c>
      <c r="B834" s="813" t="s">
        <v>307</v>
      </c>
      <c r="C834" s="834">
        <v>214305</v>
      </c>
      <c r="D834" s="834" t="s">
        <v>590</v>
      </c>
      <c r="E834" s="814" t="s">
        <v>547</v>
      </c>
      <c r="G834" s="816" t="s">
        <v>692</v>
      </c>
      <c r="H834" s="815" t="s">
        <v>547</v>
      </c>
      <c r="I834" s="816" t="s">
        <v>692</v>
      </c>
      <c r="J834" s="834" t="str">
        <f t="shared" si="26"/>
        <v>Ok</v>
      </c>
      <c r="L834" s="816" t="s">
        <v>1072</v>
      </c>
      <c r="M834" s="816" t="s">
        <v>1150</v>
      </c>
      <c r="O834" s="813">
        <f>+'Form 2E'!A64</f>
        <v>0</v>
      </c>
      <c r="P834" s="950" t="e">
        <f>VLOOKUP($O834,ICP!$A:$B,2,FALSE)</f>
        <v>#N/A</v>
      </c>
      <c r="R834" s="814" t="s">
        <v>549</v>
      </c>
      <c r="S834" s="949">
        <f t="shared" si="24"/>
        <v>0</v>
      </c>
      <c r="T834" s="909">
        <f>+'Form 2E'!H64</f>
        <v>0</v>
      </c>
    </row>
    <row r="835" spans="1:23">
      <c r="A835" s="813" t="s">
        <v>872</v>
      </c>
      <c r="B835" s="813" t="s">
        <v>307</v>
      </c>
      <c r="C835" s="834">
        <v>214305</v>
      </c>
      <c r="D835" s="834" t="s">
        <v>590</v>
      </c>
      <c r="E835" s="814" t="s">
        <v>547</v>
      </c>
      <c r="G835" s="816" t="s">
        <v>692</v>
      </c>
      <c r="H835" s="815" t="s">
        <v>547</v>
      </c>
      <c r="I835" s="816" t="s">
        <v>692</v>
      </c>
      <c r="J835" s="834" t="str">
        <f t="shared" si="26"/>
        <v>Ok</v>
      </c>
      <c r="L835" s="816" t="s">
        <v>1072</v>
      </c>
      <c r="M835" s="816" t="s">
        <v>1150</v>
      </c>
      <c r="O835" s="813">
        <f>+'Form 2E'!A65</f>
        <v>0</v>
      </c>
      <c r="P835" s="950" t="e">
        <f>VLOOKUP($O835,ICP!$A:$B,2,FALSE)</f>
        <v>#N/A</v>
      </c>
      <c r="R835" s="814" t="s">
        <v>549</v>
      </c>
      <c r="S835" s="949">
        <f t="shared" si="24"/>
        <v>0</v>
      </c>
      <c r="T835" s="909">
        <f>+'Form 2E'!H65</f>
        <v>0</v>
      </c>
    </row>
    <row r="836" spans="1:23">
      <c r="A836" s="813" t="s">
        <v>872</v>
      </c>
      <c r="B836" s="813" t="s">
        <v>307</v>
      </c>
      <c r="C836" s="834">
        <v>214305</v>
      </c>
      <c r="D836" s="834" t="s">
        <v>590</v>
      </c>
      <c r="E836" s="814" t="s">
        <v>547</v>
      </c>
      <c r="G836" s="816" t="s">
        <v>692</v>
      </c>
      <c r="H836" s="815" t="s">
        <v>547</v>
      </c>
      <c r="I836" s="816" t="s">
        <v>692</v>
      </c>
      <c r="J836" s="834" t="str">
        <f t="shared" si="26"/>
        <v>Ok</v>
      </c>
      <c r="L836" s="816" t="s">
        <v>1072</v>
      </c>
      <c r="M836" s="816" t="s">
        <v>1150</v>
      </c>
      <c r="O836" s="813">
        <f>+'Form 2E'!A66</f>
        <v>0</v>
      </c>
      <c r="P836" s="950" t="e">
        <f>VLOOKUP($O836,ICP!$A:$B,2,FALSE)</f>
        <v>#N/A</v>
      </c>
      <c r="R836" s="814" t="s">
        <v>549</v>
      </c>
      <c r="S836" s="949">
        <f t="shared" si="24"/>
        <v>0</v>
      </c>
      <c r="T836" s="909">
        <f>+'Form 2E'!H66</f>
        <v>0</v>
      </c>
    </row>
    <row r="837" spans="1:23">
      <c r="A837" s="813" t="s">
        <v>872</v>
      </c>
      <c r="B837" s="813" t="s">
        <v>307</v>
      </c>
      <c r="C837" s="834">
        <v>214305</v>
      </c>
      <c r="D837" s="834" t="s">
        <v>590</v>
      </c>
      <c r="E837" s="814" t="s">
        <v>547</v>
      </c>
      <c r="G837" s="816" t="s">
        <v>692</v>
      </c>
      <c r="H837" s="815" t="s">
        <v>547</v>
      </c>
      <c r="I837" s="816" t="s">
        <v>692</v>
      </c>
      <c r="J837" s="834" t="str">
        <f t="shared" si="26"/>
        <v>Ok</v>
      </c>
      <c r="L837" s="816" t="s">
        <v>1072</v>
      </c>
      <c r="M837" s="816" t="s">
        <v>1150</v>
      </c>
      <c r="O837" s="813">
        <f>+'Form 2E'!A67</f>
        <v>0</v>
      </c>
      <c r="P837" s="950" t="e">
        <f>VLOOKUP($O837,ICP!$A:$B,2,FALSE)</f>
        <v>#N/A</v>
      </c>
      <c r="R837" s="814" t="s">
        <v>549</v>
      </c>
      <c r="S837" s="949">
        <f t="shared" si="24"/>
        <v>0</v>
      </c>
      <c r="T837" s="909">
        <f>+'Form 2E'!H67</f>
        <v>0</v>
      </c>
    </row>
    <row r="838" spans="1:23">
      <c r="A838" s="813" t="s">
        <v>872</v>
      </c>
      <c r="B838" s="813" t="s">
        <v>307</v>
      </c>
      <c r="C838" s="834">
        <v>214305</v>
      </c>
      <c r="D838" s="834" t="s">
        <v>590</v>
      </c>
      <c r="E838" s="814" t="s">
        <v>547</v>
      </c>
      <c r="G838" s="816" t="s">
        <v>692</v>
      </c>
      <c r="H838" s="815" t="s">
        <v>547</v>
      </c>
      <c r="I838" s="816" t="s">
        <v>692</v>
      </c>
      <c r="J838" s="834" t="str">
        <f t="shared" si="26"/>
        <v>Ok</v>
      </c>
      <c r="L838" s="816" t="s">
        <v>1072</v>
      </c>
      <c r="M838" s="816" t="s">
        <v>1150</v>
      </c>
      <c r="O838" s="813">
        <f>+'Form 2E'!A68</f>
        <v>0</v>
      </c>
      <c r="P838" s="950" t="e">
        <f>VLOOKUP($O838,ICP!$A:$B,2,FALSE)</f>
        <v>#N/A</v>
      </c>
      <c r="R838" s="814" t="s">
        <v>549</v>
      </c>
      <c r="S838" s="949">
        <f t="shared" si="24"/>
        <v>0</v>
      </c>
      <c r="T838" s="909">
        <f>+'Form 2E'!H68</f>
        <v>0</v>
      </c>
    </row>
    <row r="839" spans="1:23">
      <c r="A839" s="813" t="s">
        <v>872</v>
      </c>
      <c r="B839" s="813" t="s">
        <v>307</v>
      </c>
      <c r="C839" s="834">
        <v>214305</v>
      </c>
      <c r="D839" s="834" t="s">
        <v>590</v>
      </c>
      <c r="E839" s="814" t="s">
        <v>547</v>
      </c>
      <c r="G839" s="816" t="s">
        <v>692</v>
      </c>
      <c r="H839" s="815" t="s">
        <v>547</v>
      </c>
      <c r="I839" s="816" t="s">
        <v>692</v>
      </c>
      <c r="J839" s="834" t="str">
        <f t="shared" si="26"/>
        <v>Ok</v>
      </c>
      <c r="L839" s="816" t="s">
        <v>1072</v>
      </c>
      <c r="M839" s="816" t="s">
        <v>1150</v>
      </c>
      <c r="O839" s="813">
        <f>+'Form 2E'!A69</f>
        <v>0</v>
      </c>
      <c r="P839" s="950" t="e">
        <f>VLOOKUP($O839,ICP!$A:$B,2,FALSE)</f>
        <v>#N/A</v>
      </c>
      <c r="R839" s="814" t="s">
        <v>549</v>
      </c>
      <c r="S839" s="949">
        <f t="shared" ref="S839:S862" si="27">+T839*$S$1</f>
        <v>0</v>
      </c>
      <c r="T839" s="909">
        <f>+'Form 2E'!H69</f>
        <v>0</v>
      </c>
    </row>
    <row r="840" spans="1:23">
      <c r="A840" s="813" t="s">
        <v>872</v>
      </c>
      <c r="B840" s="813" t="s">
        <v>307</v>
      </c>
      <c r="C840" s="834">
        <v>214305</v>
      </c>
      <c r="D840" s="834" t="s">
        <v>590</v>
      </c>
      <c r="E840" s="814" t="s">
        <v>547</v>
      </c>
      <c r="G840" s="816" t="s">
        <v>692</v>
      </c>
      <c r="H840" s="815" t="s">
        <v>547</v>
      </c>
      <c r="I840" s="816" t="s">
        <v>692</v>
      </c>
      <c r="J840" s="834" t="str">
        <f t="shared" si="26"/>
        <v>Ok</v>
      </c>
      <c r="L840" s="816" t="s">
        <v>1072</v>
      </c>
      <c r="M840" s="816" t="s">
        <v>1150</v>
      </c>
      <c r="O840" s="813">
        <f>+'Form 2E'!A70</f>
        <v>0</v>
      </c>
      <c r="P840" s="950" t="e">
        <f>VLOOKUP($O840,ICP!$A:$B,2,FALSE)</f>
        <v>#N/A</v>
      </c>
      <c r="R840" s="814" t="s">
        <v>549</v>
      </c>
      <c r="S840" s="949">
        <f t="shared" si="27"/>
        <v>0</v>
      </c>
      <c r="T840" s="909">
        <f>+'Form 2E'!H70</f>
        <v>0</v>
      </c>
    </row>
    <row r="841" spans="1:23">
      <c r="A841" s="813" t="s">
        <v>872</v>
      </c>
      <c r="B841" s="813" t="s">
        <v>307</v>
      </c>
      <c r="C841" s="834">
        <v>214305</v>
      </c>
      <c r="D841" s="834" t="s">
        <v>590</v>
      </c>
      <c r="E841" s="814" t="s">
        <v>547</v>
      </c>
      <c r="G841" s="816" t="s">
        <v>692</v>
      </c>
      <c r="H841" s="815" t="s">
        <v>547</v>
      </c>
      <c r="I841" s="816" t="s">
        <v>692</v>
      </c>
      <c r="J841" s="834" t="str">
        <f t="shared" si="26"/>
        <v>Ok</v>
      </c>
      <c r="L841" s="816" t="s">
        <v>1072</v>
      </c>
      <c r="M841" s="816" t="s">
        <v>1150</v>
      </c>
      <c r="O841" s="813">
        <f>+'Form 2E'!A71</f>
        <v>0</v>
      </c>
      <c r="P841" s="950" t="e">
        <f>VLOOKUP($O841,ICP!$A:$B,2,FALSE)</f>
        <v>#N/A</v>
      </c>
      <c r="R841" s="814" t="s">
        <v>549</v>
      </c>
      <c r="S841" s="949">
        <f t="shared" si="27"/>
        <v>0</v>
      </c>
      <c r="T841" s="909">
        <f>+'Form 2E'!H71</f>
        <v>0</v>
      </c>
    </row>
    <row r="842" spans="1:23">
      <c r="A842" s="830" t="s">
        <v>308</v>
      </c>
      <c r="B842" s="830"/>
      <c r="C842" s="830"/>
      <c r="D842" s="830"/>
      <c r="E842" s="859"/>
      <c r="F842" s="859"/>
      <c r="G842" s="830"/>
      <c r="H842" s="858"/>
      <c r="I842" s="856"/>
      <c r="J842" s="830"/>
      <c r="K842" s="830"/>
      <c r="L842" s="878" t="s">
        <v>1062</v>
      </c>
      <c r="M842" s="830"/>
      <c r="N842" s="818"/>
      <c r="O842" s="872"/>
      <c r="P842" s="934"/>
      <c r="Q842" s="857"/>
      <c r="R842" s="859"/>
      <c r="S842" s="910">
        <f>SUM(S843:S848)</f>
        <v>0</v>
      </c>
      <c r="T842" s="910">
        <f>SUM(T843:T848)</f>
        <v>0</v>
      </c>
      <c r="W842" s="958"/>
    </row>
    <row r="843" spans="1:23" ht="26.4">
      <c r="A843" s="813" t="s">
        <v>879</v>
      </c>
      <c r="B843" s="813">
        <v>299905</v>
      </c>
      <c r="C843" s="834">
        <v>299905</v>
      </c>
      <c r="D843" s="834" t="s">
        <v>886</v>
      </c>
      <c r="E843" s="837">
        <v>300000</v>
      </c>
      <c r="F843" s="837" t="s">
        <v>541</v>
      </c>
      <c r="G843" s="834" t="s">
        <v>890</v>
      </c>
      <c r="H843" s="845" t="s">
        <v>891</v>
      </c>
      <c r="I843" s="836" t="s">
        <v>890</v>
      </c>
      <c r="J843" s="834"/>
      <c r="K843" s="863" t="s">
        <v>889</v>
      </c>
      <c r="L843" s="836">
        <v>300000</v>
      </c>
      <c r="M843" s="836" t="s">
        <v>890</v>
      </c>
      <c r="N843" s="814" t="s">
        <v>541</v>
      </c>
      <c r="O843" s="855"/>
      <c r="P843" s="932"/>
      <c r="Q843" s="920"/>
      <c r="R843" s="837" t="s">
        <v>368</v>
      </c>
      <c r="S843" s="949">
        <f t="shared" si="27"/>
        <v>0</v>
      </c>
      <c r="T843" s="909">
        <f>+'Form 2G'!C22</f>
        <v>0</v>
      </c>
    </row>
    <row r="844" spans="1:23">
      <c r="A844" s="813" t="s">
        <v>880</v>
      </c>
      <c r="B844" s="813">
        <v>299930</v>
      </c>
      <c r="C844" s="834">
        <v>299920</v>
      </c>
      <c r="D844" s="834" t="s">
        <v>887</v>
      </c>
      <c r="E844" s="837">
        <v>300000</v>
      </c>
      <c r="F844" s="837"/>
      <c r="G844" s="834" t="s">
        <v>890</v>
      </c>
      <c r="H844" s="845" t="s">
        <v>891</v>
      </c>
      <c r="I844" s="836" t="s">
        <v>890</v>
      </c>
      <c r="J844" s="834"/>
      <c r="K844" s="839" t="s">
        <v>635</v>
      </c>
      <c r="L844" s="836">
        <v>300000</v>
      </c>
      <c r="M844" s="836" t="s">
        <v>890</v>
      </c>
      <c r="N844" s="814" t="s">
        <v>892</v>
      </c>
      <c r="O844" s="855"/>
      <c r="P844" s="932"/>
      <c r="Q844" s="920"/>
      <c r="R844" s="837" t="s">
        <v>368</v>
      </c>
      <c r="S844" s="949">
        <f t="shared" si="27"/>
        <v>0</v>
      </c>
      <c r="T844" s="909">
        <f>+'Form 2G'!C29</f>
        <v>0</v>
      </c>
    </row>
    <row r="845" spans="1:23">
      <c r="A845" s="813" t="s">
        <v>881</v>
      </c>
      <c r="B845" s="813">
        <v>299930</v>
      </c>
      <c r="C845" s="834">
        <v>299920</v>
      </c>
      <c r="D845" s="834" t="s">
        <v>887</v>
      </c>
      <c r="E845" s="837">
        <v>300000</v>
      </c>
      <c r="F845" s="837"/>
      <c r="G845" s="834" t="s">
        <v>890</v>
      </c>
      <c r="H845" s="845" t="s">
        <v>891</v>
      </c>
      <c r="I845" s="836" t="s">
        <v>890</v>
      </c>
      <c r="J845" s="834"/>
      <c r="K845" s="839" t="s">
        <v>635</v>
      </c>
      <c r="L845" s="836">
        <v>300000</v>
      </c>
      <c r="M845" s="836" t="s">
        <v>890</v>
      </c>
      <c r="N845" s="814" t="s">
        <v>892</v>
      </c>
      <c r="O845" s="855"/>
      <c r="P845" s="932"/>
      <c r="Q845" s="920"/>
      <c r="R845" s="837" t="s">
        <v>368</v>
      </c>
      <c r="S845" s="949">
        <f t="shared" si="27"/>
        <v>0</v>
      </c>
      <c r="T845" s="909">
        <f>+'Form 2G'!C31</f>
        <v>0</v>
      </c>
    </row>
    <row r="846" spans="1:23">
      <c r="A846" s="813" t="s">
        <v>882</v>
      </c>
      <c r="B846" s="813">
        <v>299930</v>
      </c>
      <c r="C846" s="834">
        <v>299920</v>
      </c>
      <c r="D846" s="834" t="s">
        <v>887</v>
      </c>
      <c r="E846" s="837">
        <v>300000</v>
      </c>
      <c r="F846" s="837"/>
      <c r="G846" s="834" t="s">
        <v>890</v>
      </c>
      <c r="H846" s="845" t="s">
        <v>891</v>
      </c>
      <c r="I846" s="836" t="s">
        <v>890</v>
      </c>
      <c r="J846" s="834"/>
      <c r="K846" s="839" t="s">
        <v>635</v>
      </c>
      <c r="L846" s="836">
        <v>300000</v>
      </c>
      <c r="M846" s="836" t="s">
        <v>890</v>
      </c>
      <c r="N846" s="814" t="s">
        <v>892</v>
      </c>
      <c r="O846" s="855"/>
      <c r="P846" s="932"/>
      <c r="Q846" s="920"/>
      <c r="R846" s="837" t="s">
        <v>368</v>
      </c>
      <c r="S846" s="949">
        <f t="shared" si="27"/>
        <v>0</v>
      </c>
      <c r="T846" s="909">
        <f>+'Form 2G'!C32+'Form 2G'!C33</f>
        <v>0</v>
      </c>
    </row>
    <row r="847" spans="1:23" s="839" customFormat="1" ht="26.4">
      <c r="A847" s="834" t="s">
        <v>883</v>
      </c>
      <c r="B847" s="834">
        <v>300020</v>
      </c>
      <c r="C847" s="834">
        <v>299920</v>
      </c>
      <c r="D847" s="834" t="s">
        <v>887</v>
      </c>
      <c r="E847" s="837">
        <v>300000</v>
      </c>
      <c r="F847" s="837"/>
      <c r="G847" s="834" t="s">
        <v>890</v>
      </c>
      <c r="H847" s="845" t="s">
        <v>891</v>
      </c>
      <c r="I847" s="836" t="s">
        <v>890</v>
      </c>
      <c r="J847" s="834"/>
      <c r="K847" s="863" t="s">
        <v>893</v>
      </c>
      <c r="L847" s="836">
        <v>300000</v>
      </c>
      <c r="M847" s="836" t="s">
        <v>890</v>
      </c>
      <c r="N847" s="837" t="s">
        <v>892</v>
      </c>
      <c r="O847" s="855"/>
      <c r="P847" s="932"/>
      <c r="Q847" s="920"/>
      <c r="R847" s="837" t="s">
        <v>368</v>
      </c>
      <c r="S847" s="949">
        <f t="shared" si="27"/>
        <v>0</v>
      </c>
      <c r="T847" s="909">
        <f>+'Form 2G'!C35</f>
        <v>0</v>
      </c>
    </row>
    <row r="848" spans="1:23">
      <c r="A848" s="813" t="s">
        <v>884</v>
      </c>
      <c r="B848" s="813">
        <v>299930</v>
      </c>
      <c r="C848" s="834">
        <v>299920</v>
      </c>
      <c r="D848" s="834" t="s">
        <v>887</v>
      </c>
      <c r="E848" s="837">
        <v>300000</v>
      </c>
      <c r="F848" s="837"/>
      <c r="G848" s="834" t="s">
        <v>890</v>
      </c>
      <c r="H848" s="845" t="s">
        <v>891</v>
      </c>
      <c r="I848" s="836" t="s">
        <v>890</v>
      </c>
      <c r="J848" s="834"/>
      <c r="K848" s="839" t="s">
        <v>635</v>
      </c>
      <c r="L848" s="836">
        <v>300000</v>
      </c>
      <c r="M848" s="836" t="s">
        <v>890</v>
      </c>
      <c r="N848" s="814" t="s">
        <v>1091</v>
      </c>
      <c r="O848" s="855"/>
      <c r="P848" s="932"/>
      <c r="Q848" s="920"/>
      <c r="R848" s="837" t="s">
        <v>368</v>
      </c>
      <c r="S848" s="949">
        <f t="shared" si="27"/>
        <v>0</v>
      </c>
      <c r="T848" s="909">
        <f>+'Form 2G'!C24</f>
        <v>0</v>
      </c>
    </row>
    <row r="849" spans="1:20">
      <c r="A849" s="830" t="s">
        <v>1192</v>
      </c>
      <c r="B849" s="830"/>
      <c r="C849" s="830"/>
      <c r="D849" s="830"/>
      <c r="E849" s="859"/>
      <c r="F849" s="859"/>
      <c r="G849" s="830"/>
      <c r="H849" s="858"/>
      <c r="I849" s="856"/>
      <c r="J849" s="830"/>
      <c r="K849" s="830"/>
      <c r="L849" s="878" t="s">
        <v>1062</v>
      </c>
      <c r="M849" s="830"/>
      <c r="N849" s="818"/>
      <c r="O849" s="872"/>
      <c r="P849" s="934"/>
      <c r="Q849" s="857"/>
      <c r="R849" s="859"/>
      <c r="S849" s="910">
        <f>SUM(S850:S864)</f>
        <v>0</v>
      </c>
      <c r="T849" s="910">
        <f>SUM(T850:T864)</f>
        <v>0</v>
      </c>
    </row>
    <row r="850" spans="1:20" s="839" customFormat="1">
      <c r="A850" s="880" t="s">
        <v>1111</v>
      </c>
      <c r="B850" s="834"/>
      <c r="C850" s="834"/>
      <c r="D850" s="834"/>
      <c r="E850" s="837"/>
      <c r="F850" s="837"/>
      <c r="G850" s="834"/>
      <c r="H850" s="845"/>
      <c r="I850" s="836"/>
      <c r="J850" s="834"/>
      <c r="L850" s="880" t="s">
        <v>1110</v>
      </c>
      <c r="M850" s="880" t="s">
        <v>1111</v>
      </c>
      <c r="N850" s="814" t="s">
        <v>1096</v>
      </c>
      <c r="O850" s="921"/>
      <c r="P850" s="935"/>
      <c r="Q850" s="881" t="s">
        <v>1097</v>
      </c>
      <c r="R850" s="837" t="s">
        <v>1112</v>
      </c>
      <c r="S850" s="949">
        <f t="shared" si="27"/>
        <v>0</v>
      </c>
      <c r="T850" s="909">
        <f>+'Form 2H'!S33</f>
        <v>0</v>
      </c>
    </row>
    <row r="851" spans="1:20" s="839" customFormat="1">
      <c r="A851" s="880" t="s">
        <v>1111</v>
      </c>
      <c r="B851" s="834"/>
      <c r="C851" s="834"/>
      <c r="D851" s="834"/>
      <c r="E851" s="837"/>
      <c r="F851" s="837"/>
      <c r="G851" s="834"/>
      <c r="H851" s="845"/>
      <c r="I851" s="836"/>
      <c r="J851" s="834"/>
      <c r="L851" s="880" t="s">
        <v>1110</v>
      </c>
      <c r="M851" s="880" t="s">
        <v>1111</v>
      </c>
      <c r="N851" s="814" t="s">
        <v>1098</v>
      </c>
      <c r="O851" s="921"/>
      <c r="P851" s="935"/>
      <c r="Q851" s="881" t="s">
        <v>1097</v>
      </c>
      <c r="R851" s="837" t="s">
        <v>1112</v>
      </c>
      <c r="S851" s="949">
        <f t="shared" si="27"/>
        <v>0</v>
      </c>
      <c r="T851" s="909">
        <f>+'Form 2H'!E33</f>
        <v>0</v>
      </c>
    </row>
    <row r="852" spans="1:20" s="839" customFormat="1">
      <c r="A852" s="880" t="s">
        <v>1111</v>
      </c>
      <c r="B852" s="834"/>
      <c r="C852" s="834"/>
      <c r="D852" s="834"/>
      <c r="E852" s="837"/>
      <c r="F852" s="837"/>
      <c r="G852" s="834"/>
      <c r="H852" s="845"/>
      <c r="I852" s="836"/>
      <c r="J852" s="834"/>
      <c r="L852" s="880" t="s">
        <v>1110</v>
      </c>
      <c r="M852" s="880" t="s">
        <v>1111</v>
      </c>
      <c r="N852" s="814" t="s">
        <v>1099</v>
      </c>
      <c r="O852" s="921"/>
      <c r="P852" s="935"/>
      <c r="Q852" s="881" t="s">
        <v>1097</v>
      </c>
      <c r="R852" s="837" t="s">
        <v>1112</v>
      </c>
      <c r="S852" s="949">
        <f t="shared" si="27"/>
        <v>0</v>
      </c>
      <c r="T852" s="909">
        <f>+'Form 2H'!F33</f>
        <v>0</v>
      </c>
    </row>
    <row r="853" spans="1:20" s="839" customFormat="1">
      <c r="A853" s="880" t="s">
        <v>1111</v>
      </c>
      <c r="B853" s="834"/>
      <c r="C853" s="834"/>
      <c r="D853" s="834"/>
      <c r="E853" s="837"/>
      <c r="F853" s="837"/>
      <c r="G853" s="834"/>
      <c r="H853" s="845"/>
      <c r="I853" s="836"/>
      <c r="J853" s="834"/>
      <c r="L853" s="880" t="s">
        <v>1110</v>
      </c>
      <c r="M853" s="880" t="s">
        <v>1111</v>
      </c>
      <c r="N853" s="814" t="s">
        <v>1100</v>
      </c>
      <c r="O853" s="921"/>
      <c r="P853" s="935"/>
      <c r="Q853" s="881" t="s">
        <v>1097</v>
      </c>
      <c r="R853" s="837" t="s">
        <v>1112</v>
      </c>
      <c r="S853" s="949">
        <f t="shared" si="27"/>
        <v>0</v>
      </c>
      <c r="T853" s="909">
        <f>+'Form 2H'!G33</f>
        <v>0</v>
      </c>
    </row>
    <row r="854" spans="1:20" s="839" customFormat="1">
      <c r="A854" s="880" t="s">
        <v>1111</v>
      </c>
      <c r="B854" s="834"/>
      <c r="C854" s="834"/>
      <c r="D854" s="834"/>
      <c r="E854" s="837"/>
      <c r="F854" s="837"/>
      <c r="G854" s="834"/>
      <c r="H854" s="845"/>
      <c r="I854" s="836"/>
      <c r="J854" s="834"/>
      <c r="L854" s="880" t="s">
        <v>1110</v>
      </c>
      <c r="M854" s="880" t="s">
        <v>1111</v>
      </c>
      <c r="N854" s="814" t="s">
        <v>1101</v>
      </c>
      <c r="O854" s="921"/>
      <c r="P854" s="935"/>
      <c r="Q854" s="881" t="s">
        <v>1097</v>
      </c>
      <c r="R854" s="837" t="s">
        <v>1112</v>
      </c>
      <c r="S854" s="949">
        <f t="shared" si="27"/>
        <v>0</v>
      </c>
      <c r="T854" s="909">
        <f>+'Form 2H'!H33</f>
        <v>0</v>
      </c>
    </row>
    <row r="855" spans="1:20" s="839" customFormat="1">
      <c r="A855" s="880" t="s">
        <v>1111</v>
      </c>
      <c r="B855" s="834"/>
      <c r="C855" s="834"/>
      <c r="D855" s="834"/>
      <c r="E855" s="837"/>
      <c r="F855" s="837"/>
      <c r="G855" s="834"/>
      <c r="H855" s="845"/>
      <c r="I855" s="836"/>
      <c r="J855" s="834"/>
      <c r="L855" s="880" t="s">
        <v>1110</v>
      </c>
      <c r="M855" s="880" t="s">
        <v>1111</v>
      </c>
      <c r="N855" s="814" t="s">
        <v>1102</v>
      </c>
      <c r="O855" s="921"/>
      <c r="P855" s="935"/>
      <c r="Q855" s="881" t="s">
        <v>1097</v>
      </c>
      <c r="R855" s="837" t="s">
        <v>1112</v>
      </c>
      <c r="S855" s="949">
        <f t="shared" si="27"/>
        <v>0</v>
      </c>
      <c r="T855" s="909">
        <f>+'Form 2H'!I33</f>
        <v>0</v>
      </c>
    </row>
    <row r="856" spans="1:20" s="839" customFormat="1">
      <c r="A856" s="880" t="s">
        <v>1111</v>
      </c>
      <c r="B856" s="834"/>
      <c r="C856" s="834"/>
      <c r="D856" s="834"/>
      <c r="E856" s="837"/>
      <c r="F856" s="837"/>
      <c r="G856" s="834"/>
      <c r="H856" s="845"/>
      <c r="I856" s="836"/>
      <c r="J856" s="834"/>
      <c r="L856" s="880" t="s">
        <v>1110</v>
      </c>
      <c r="M856" s="880" t="s">
        <v>1111</v>
      </c>
      <c r="N856" s="814" t="s">
        <v>1103</v>
      </c>
      <c r="O856" s="921"/>
      <c r="P856" s="935"/>
      <c r="Q856" s="881" t="s">
        <v>1097</v>
      </c>
      <c r="R856" s="837" t="s">
        <v>1112</v>
      </c>
      <c r="S856" s="949">
        <f t="shared" si="27"/>
        <v>0</v>
      </c>
      <c r="T856" s="909">
        <f>+'Form 2H'!K33</f>
        <v>0</v>
      </c>
    </row>
    <row r="857" spans="1:20" s="839" customFormat="1">
      <c r="A857" s="880" t="s">
        <v>1111</v>
      </c>
      <c r="B857" s="834"/>
      <c r="C857" s="834"/>
      <c r="D857" s="834"/>
      <c r="E857" s="837"/>
      <c r="F857" s="837"/>
      <c r="G857" s="834"/>
      <c r="H857" s="845"/>
      <c r="I857" s="836"/>
      <c r="J857" s="834"/>
      <c r="L857" s="880" t="s">
        <v>1110</v>
      </c>
      <c r="M857" s="880" t="s">
        <v>1111</v>
      </c>
      <c r="N857" s="814" t="s">
        <v>1104</v>
      </c>
      <c r="O857" s="921"/>
      <c r="P857" s="935"/>
      <c r="Q857" s="881" t="s">
        <v>1097</v>
      </c>
      <c r="R857" s="837" t="s">
        <v>1112</v>
      </c>
      <c r="S857" s="949">
        <f t="shared" si="27"/>
        <v>0</v>
      </c>
      <c r="T857" s="909">
        <f>+'Form 2H'!L33</f>
        <v>0</v>
      </c>
    </row>
    <row r="858" spans="1:20" s="839" customFormat="1">
      <c r="A858" s="880" t="s">
        <v>1111</v>
      </c>
      <c r="B858" s="834"/>
      <c r="C858" s="834"/>
      <c r="D858" s="834"/>
      <c r="E858" s="837"/>
      <c r="F858" s="837"/>
      <c r="G858" s="834"/>
      <c r="H858" s="845"/>
      <c r="I858" s="836"/>
      <c r="J858" s="834"/>
      <c r="L858" s="880" t="s">
        <v>1110</v>
      </c>
      <c r="M858" s="880" t="s">
        <v>1111</v>
      </c>
      <c r="N858" s="814" t="s">
        <v>1105</v>
      </c>
      <c r="O858" s="921"/>
      <c r="P858" s="935"/>
      <c r="Q858" s="881" t="s">
        <v>1097</v>
      </c>
      <c r="R858" s="837" t="s">
        <v>1112</v>
      </c>
      <c r="S858" s="949">
        <f t="shared" si="27"/>
        <v>0</v>
      </c>
      <c r="T858" s="909">
        <f>+'Form 2H'!M33</f>
        <v>0</v>
      </c>
    </row>
    <row r="859" spans="1:20" s="839" customFormat="1">
      <c r="A859" s="880" t="s">
        <v>1111</v>
      </c>
      <c r="B859" s="834"/>
      <c r="C859" s="834"/>
      <c r="D859" s="834"/>
      <c r="E859" s="837"/>
      <c r="F859" s="837"/>
      <c r="G859" s="834"/>
      <c r="H859" s="845"/>
      <c r="I859" s="836"/>
      <c r="J859" s="834"/>
      <c r="L859" s="880" t="s">
        <v>1110</v>
      </c>
      <c r="M859" s="880" t="s">
        <v>1111</v>
      </c>
      <c r="N859" s="814" t="s">
        <v>1106</v>
      </c>
      <c r="O859" s="921"/>
      <c r="P859" s="935"/>
      <c r="Q859" s="881" t="s">
        <v>1097</v>
      </c>
      <c r="R859" s="837" t="s">
        <v>1112</v>
      </c>
      <c r="S859" s="949">
        <f t="shared" si="27"/>
        <v>0</v>
      </c>
      <c r="T859" s="909">
        <f>+'Form 2H'!N33</f>
        <v>0</v>
      </c>
    </row>
    <row r="860" spans="1:20" s="839" customFormat="1">
      <c r="A860" s="880" t="s">
        <v>1111</v>
      </c>
      <c r="B860" s="834"/>
      <c r="C860" s="834"/>
      <c r="D860" s="834"/>
      <c r="E860" s="837"/>
      <c r="F860" s="837"/>
      <c r="G860" s="834"/>
      <c r="H860" s="845"/>
      <c r="I860" s="836"/>
      <c r="J860" s="834"/>
      <c r="L860" s="880" t="s">
        <v>1110</v>
      </c>
      <c r="M860" s="880" t="s">
        <v>1111</v>
      </c>
      <c r="N860" s="814" t="s">
        <v>1107</v>
      </c>
      <c r="O860" s="921"/>
      <c r="P860" s="935"/>
      <c r="Q860" s="881" t="s">
        <v>1097</v>
      </c>
      <c r="R860" s="837" t="s">
        <v>1112</v>
      </c>
      <c r="S860" s="949">
        <f t="shared" si="27"/>
        <v>0</v>
      </c>
      <c r="T860" s="909">
        <f>+'Form 2H'!O33</f>
        <v>0</v>
      </c>
    </row>
    <row r="861" spans="1:20" s="839" customFormat="1">
      <c r="A861" s="880" t="s">
        <v>1111</v>
      </c>
      <c r="B861" s="834"/>
      <c r="C861" s="834"/>
      <c r="D861" s="834"/>
      <c r="E861" s="837"/>
      <c r="F861" s="837"/>
      <c r="G861" s="834"/>
      <c r="H861" s="845"/>
      <c r="I861" s="836"/>
      <c r="J861" s="834"/>
      <c r="L861" s="880" t="s">
        <v>1110</v>
      </c>
      <c r="M861" s="880" t="s">
        <v>1111</v>
      </c>
      <c r="N861" s="814" t="s">
        <v>1108</v>
      </c>
      <c r="O861" s="921"/>
      <c r="P861" s="935"/>
      <c r="Q861" s="881" t="s">
        <v>1097</v>
      </c>
      <c r="R861" s="837" t="s">
        <v>1112</v>
      </c>
      <c r="S861" s="949">
        <f t="shared" si="27"/>
        <v>0</v>
      </c>
      <c r="T861" s="909">
        <f>+'Form 2H'!Q33</f>
        <v>0</v>
      </c>
    </row>
    <row r="862" spans="1:20" s="839" customFormat="1">
      <c r="A862" s="880" t="s">
        <v>1111</v>
      </c>
      <c r="B862" s="834"/>
      <c r="C862" s="834"/>
      <c r="D862" s="834"/>
      <c r="E862" s="837"/>
      <c r="F862" s="837"/>
      <c r="G862" s="834"/>
      <c r="H862" s="845"/>
      <c r="I862" s="836"/>
      <c r="J862" s="834"/>
      <c r="L862" s="880" t="s">
        <v>1110</v>
      </c>
      <c r="M862" s="880" t="s">
        <v>1111</v>
      </c>
      <c r="N862" s="814" t="s">
        <v>1109</v>
      </c>
      <c r="O862" s="921"/>
      <c r="P862" s="935"/>
      <c r="Q862" s="881" t="s">
        <v>1097</v>
      </c>
      <c r="R862" s="837" t="s">
        <v>1112</v>
      </c>
      <c r="S862" s="949">
        <f t="shared" si="27"/>
        <v>0</v>
      </c>
      <c r="T862" s="909">
        <f>+'Form 2H'!U33</f>
        <v>0</v>
      </c>
    </row>
    <row r="863" spans="1:20" s="839" customFormat="1">
      <c r="A863" s="880" t="s">
        <v>1111</v>
      </c>
      <c r="B863" s="834"/>
      <c r="C863" s="834"/>
      <c r="D863" s="834"/>
      <c r="E863" s="837"/>
      <c r="F863" s="837"/>
      <c r="G863" s="834"/>
      <c r="H863" s="845"/>
      <c r="I863" s="836"/>
      <c r="J863" s="834"/>
      <c r="L863" s="880" t="s">
        <v>1110</v>
      </c>
      <c r="M863" s="880" t="s">
        <v>1111</v>
      </c>
      <c r="N863" s="814" t="s">
        <v>100</v>
      </c>
      <c r="O863" s="921"/>
      <c r="P863" s="935"/>
      <c r="Q863" s="881" t="s">
        <v>1097</v>
      </c>
      <c r="R863" s="837" t="s">
        <v>1112</v>
      </c>
      <c r="S863" s="949">
        <f>+T863</f>
        <v>0</v>
      </c>
      <c r="T863" s="913">
        <f>+'Form 2H'!W33</f>
        <v>0</v>
      </c>
    </row>
    <row r="864" spans="1:20" s="839" customFormat="1">
      <c r="A864" s="880" t="s">
        <v>1111</v>
      </c>
      <c r="B864" s="834"/>
      <c r="C864" s="834"/>
      <c r="D864" s="834"/>
      <c r="E864" s="837"/>
      <c r="F864" s="837"/>
      <c r="G864" s="834"/>
      <c r="H864" s="845"/>
      <c r="I864" s="836"/>
      <c r="J864" s="834"/>
      <c r="L864" s="880" t="s">
        <v>1110</v>
      </c>
      <c r="M864" s="880" t="s">
        <v>1111</v>
      </c>
      <c r="N864" s="814" t="s">
        <v>99</v>
      </c>
      <c r="O864" s="921"/>
      <c r="P864" s="935"/>
      <c r="Q864" s="881" t="s">
        <v>1097</v>
      </c>
      <c r="R864" s="837" t="s">
        <v>1112</v>
      </c>
      <c r="S864" s="949">
        <f>+T864</f>
        <v>0</v>
      </c>
      <c r="T864" s="913">
        <f>+'Form 2H'!V33</f>
        <v>0</v>
      </c>
    </row>
    <row r="865" spans="1:25" ht="13.8">
      <c r="A865" s="864" t="s">
        <v>894</v>
      </c>
      <c r="B865" s="865"/>
      <c r="C865" s="865"/>
      <c r="D865" s="865"/>
      <c r="E865" s="866"/>
      <c r="F865" s="866"/>
      <c r="G865" s="865"/>
      <c r="H865" s="867"/>
      <c r="I865" s="868"/>
      <c r="J865" s="865"/>
      <c r="K865" s="865"/>
      <c r="L865" s="868"/>
      <c r="M865" s="865"/>
      <c r="N865" s="866"/>
      <c r="O865" s="865"/>
      <c r="P865" s="936"/>
      <c r="Q865" s="866"/>
      <c r="R865" s="866"/>
      <c r="S865" s="866"/>
      <c r="T865" s="911"/>
      <c r="V865" s="954"/>
      <c r="W865" s="959">
        <f>-S5+S176+S335-S506-S842</f>
        <v>0</v>
      </c>
      <c r="X865" s="817" t="str">
        <f>IF(W865=0,"OK","INCORRECT")</f>
        <v>OK</v>
      </c>
      <c r="Y865" s="958"/>
    </row>
    <row r="868" spans="1:25">
      <c r="M868" s="813" t="s">
        <v>128</v>
      </c>
      <c r="N868" s="927"/>
    </row>
    <row r="869" spans="1:25">
      <c r="N869" s="827"/>
    </row>
    <row r="870" spans="1:25" hidden="1">
      <c r="A870" s="830" t="s">
        <v>174</v>
      </c>
      <c r="B870" s="830"/>
      <c r="C870" s="830"/>
      <c r="D870" s="830"/>
      <c r="E870" s="859"/>
      <c r="F870" s="859"/>
      <c r="G870" s="830"/>
      <c r="H870" s="858"/>
      <c r="I870" s="856"/>
      <c r="J870" s="830"/>
      <c r="K870" s="830"/>
      <c r="L870" s="830"/>
      <c r="M870" s="830"/>
      <c r="N870" s="827"/>
      <c r="O870" s="830"/>
      <c r="P870" s="937"/>
      <c r="Q870" s="859"/>
      <c r="R870" s="859"/>
      <c r="S870" s="859"/>
      <c r="T870" s="910"/>
    </row>
    <row r="871" spans="1:25" hidden="1">
      <c r="A871" s="831"/>
      <c r="B871" s="831"/>
      <c r="C871" s="831"/>
      <c r="D871" s="831"/>
      <c r="E871" s="818"/>
      <c r="F871" s="818"/>
      <c r="G871" s="831"/>
      <c r="H871" s="832"/>
      <c r="I871" s="833"/>
      <c r="J871" s="831"/>
      <c r="K871" s="831"/>
      <c r="L871" s="831"/>
      <c r="M871" s="831"/>
      <c r="N871" s="827"/>
      <c r="O871" s="831"/>
      <c r="P871" s="931"/>
      <c r="Q871" s="818"/>
      <c r="R871" s="818"/>
      <c r="S871" s="818"/>
      <c r="T871" s="908"/>
    </row>
    <row r="872" spans="1:25" hidden="1">
      <c r="A872" s="831" t="s">
        <v>309</v>
      </c>
      <c r="B872" s="831"/>
      <c r="C872" s="831"/>
      <c r="D872" s="831"/>
      <c r="E872" s="818"/>
      <c r="F872" s="818"/>
      <c r="G872" s="831"/>
      <c r="H872" s="832"/>
      <c r="I872" s="833"/>
      <c r="J872" s="831"/>
      <c r="K872" s="831"/>
      <c r="L872" s="831"/>
      <c r="M872" s="831"/>
      <c r="N872" s="827"/>
      <c r="O872" s="831"/>
      <c r="P872" s="931"/>
      <c r="Q872" s="818"/>
      <c r="R872" s="818"/>
      <c r="S872" s="818"/>
      <c r="T872" s="908">
        <f>+T5</f>
        <v>0</v>
      </c>
    </row>
    <row r="873" spans="1:25" hidden="1">
      <c r="A873" s="831" t="s">
        <v>310</v>
      </c>
      <c r="B873" s="831"/>
      <c r="C873" s="831"/>
      <c r="D873" s="831"/>
      <c r="E873" s="818"/>
      <c r="F873" s="818"/>
      <c r="G873" s="831"/>
      <c r="H873" s="832"/>
      <c r="I873" s="833"/>
      <c r="J873" s="831"/>
      <c r="K873" s="831"/>
      <c r="L873" s="831"/>
      <c r="M873" s="831"/>
      <c r="N873" s="827"/>
      <c r="O873" s="831"/>
      <c r="P873" s="931"/>
      <c r="Q873" s="818"/>
      <c r="R873" s="818"/>
      <c r="S873" s="818"/>
      <c r="T873" s="912">
        <f>+T176</f>
        <v>0</v>
      </c>
    </row>
    <row r="874" spans="1:25" hidden="1">
      <c r="A874" s="831" t="s">
        <v>352</v>
      </c>
      <c r="B874" s="831"/>
      <c r="C874" s="831"/>
      <c r="D874" s="831"/>
      <c r="E874" s="818"/>
      <c r="F874" s="818"/>
      <c r="G874" s="831"/>
      <c r="H874" s="832"/>
      <c r="I874" s="833"/>
      <c r="J874" s="831"/>
      <c r="K874" s="831"/>
      <c r="L874" s="831"/>
      <c r="M874" s="831"/>
      <c r="N874" s="827"/>
      <c r="O874" s="831"/>
      <c r="P874" s="931"/>
      <c r="Q874" s="818"/>
      <c r="R874" s="818"/>
      <c r="S874" s="818"/>
      <c r="T874" s="908">
        <f>+T872-T873</f>
        <v>0</v>
      </c>
    </row>
    <row r="875" spans="1:25" hidden="1">
      <c r="A875" s="831"/>
      <c r="B875" s="831"/>
      <c r="C875" s="831"/>
      <c r="D875" s="831"/>
      <c r="E875" s="818"/>
      <c r="F875" s="818"/>
      <c r="G875" s="831"/>
      <c r="H875" s="832"/>
      <c r="I875" s="833"/>
      <c r="J875" s="831"/>
      <c r="K875" s="831"/>
      <c r="L875" s="831"/>
      <c r="M875" s="831"/>
      <c r="N875" s="827"/>
      <c r="O875" s="831"/>
      <c r="P875" s="931"/>
      <c r="Q875" s="818"/>
      <c r="R875" s="818"/>
      <c r="S875" s="818"/>
      <c r="T875" s="908"/>
    </row>
    <row r="876" spans="1:25" hidden="1">
      <c r="A876" s="831"/>
      <c r="B876" s="831"/>
      <c r="C876" s="831"/>
      <c r="D876" s="831"/>
      <c r="E876" s="818"/>
      <c r="F876" s="818"/>
      <c r="G876" s="831"/>
      <c r="H876" s="832"/>
      <c r="I876" s="833"/>
      <c r="J876" s="831"/>
      <c r="K876" s="831"/>
      <c r="L876" s="831"/>
      <c r="M876" s="831"/>
      <c r="N876" s="827"/>
      <c r="O876" s="831"/>
      <c r="P876" s="931"/>
      <c r="Q876" s="818"/>
      <c r="R876" s="818"/>
      <c r="S876" s="818"/>
      <c r="T876" s="908"/>
    </row>
    <row r="877" spans="1:25" hidden="1">
      <c r="A877" s="831" t="s">
        <v>80</v>
      </c>
      <c r="B877" s="831"/>
      <c r="C877" s="831"/>
      <c r="D877" s="831"/>
      <c r="E877" s="818"/>
      <c r="F877" s="818"/>
      <c r="G877" s="831"/>
      <c r="H877" s="832"/>
      <c r="I877" s="833"/>
      <c r="J877" s="831"/>
      <c r="K877" s="831"/>
      <c r="L877" s="831"/>
      <c r="M877" s="831"/>
      <c r="N877" s="827"/>
      <c r="O877" s="831"/>
      <c r="P877" s="931"/>
      <c r="Q877" s="818"/>
      <c r="R877" s="818"/>
      <c r="S877" s="818"/>
      <c r="T877" s="908">
        <f>+T335</f>
        <v>0</v>
      </c>
    </row>
    <row r="878" spans="1:25" hidden="1">
      <c r="A878" s="831"/>
      <c r="B878" s="831"/>
      <c r="C878" s="831"/>
      <c r="D878" s="831"/>
      <c r="E878" s="818"/>
      <c r="F878" s="818"/>
      <c r="G878" s="831"/>
      <c r="H878" s="832"/>
      <c r="I878" s="833"/>
      <c r="J878" s="831"/>
      <c r="K878" s="831"/>
      <c r="L878" s="831"/>
      <c r="M878" s="831"/>
      <c r="N878" s="827"/>
      <c r="O878" s="831"/>
      <c r="P878" s="931"/>
      <c r="Q878" s="818"/>
      <c r="R878" s="818"/>
      <c r="S878" s="818"/>
      <c r="T878" s="908"/>
    </row>
    <row r="879" spans="1:25" hidden="1">
      <c r="A879" s="831" t="s">
        <v>87</v>
      </c>
      <c r="B879" s="831"/>
      <c r="C879" s="831"/>
      <c r="D879" s="831"/>
      <c r="E879" s="818"/>
      <c r="F879" s="818"/>
      <c r="G879" s="831"/>
      <c r="H879" s="832"/>
      <c r="I879" s="833"/>
      <c r="J879" s="831"/>
      <c r="K879" s="831"/>
      <c r="L879" s="831"/>
      <c r="M879" s="831"/>
      <c r="N879" s="827"/>
      <c r="O879" s="831"/>
      <c r="P879" s="931"/>
      <c r="Q879" s="818"/>
      <c r="R879" s="818"/>
      <c r="S879" s="818"/>
      <c r="T879" s="908">
        <f>+T506</f>
        <v>0</v>
      </c>
    </row>
    <row r="880" spans="1:25" hidden="1">
      <c r="A880" s="831" t="s">
        <v>311</v>
      </c>
      <c r="B880" s="831"/>
      <c r="C880" s="831"/>
      <c r="D880" s="831"/>
      <c r="E880" s="818"/>
      <c r="F880" s="818"/>
      <c r="G880" s="831"/>
      <c r="H880" s="832"/>
      <c r="I880" s="833"/>
      <c r="J880" s="831"/>
      <c r="K880" s="831"/>
      <c r="L880" s="831"/>
      <c r="M880" s="831"/>
      <c r="N880" s="827"/>
      <c r="O880" s="831"/>
      <c r="P880" s="931"/>
      <c r="Q880" s="818"/>
      <c r="R880" s="818"/>
      <c r="S880" s="818"/>
      <c r="T880" s="908">
        <f>+T842</f>
        <v>0</v>
      </c>
    </row>
    <row r="881" spans="1:20" hidden="1">
      <c r="A881" s="831" t="s">
        <v>353</v>
      </c>
      <c r="B881" s="831"/>
      <c r="C881" s="831"/>
      <c r="D881" s="831"/>
      <c r="E881" s="818"/>
      <c r="F881" s="818"/>
      <c r="G881" s="831"/>
      <c r="H881" s="832"/>
      <c r="I881" s="833"/>
      <c r="J881" s="831"/>
      <c r="K881" s="831"/>
      <c r="L881" s="831"/>
      <c r="M881" s="831"/>
      <c r="N881" s="827"/>
      <c r="O881" s="831"/>
      <c r="P881" s="931"/>
      <c r="Q881" s="818"/>
      <c r="R881" s="818"/>
      <c r="S881" s="818"/>
      <c r="T881" s="908">
        <f>+T879+T880</f>
        <v>0</v>
      </c>
    </row>
    <row r="882" spans="1:20" hidden="1">
      <c r="A882" s="831"/>
      <c r="B882" s="831"/>
      <c r="C882" s="831"/>
      <c r="D882" s="831"/>
      <c r="E882" s="818"/>
      <c r="F882" s="818"/>
      <c r="G882" s="831"/>
      <c r="H882" s="832"/>
      <c r="I882" s="833"/>
      <c r="J882" s="831"/>
      <c r="K882" s="831"/>
      <c r="L882" s="831"/>
      <c r="M882" s="831"/>
      <c r="N882" s="827"/>
      <c r="O882" s="831"/>
      <c r="P882" s="931"/>
      <c r="Q882" s="818"/>
      <c r="R882" s="818"/>
      <c r="S882" s="818"/>
      <c r="T882" s="908"/>
    </row>
    <row r="883" spans="1:20" hidden="1">
      <c r="A883" s="831" t="s">
        <v>312</v>
      </c>
      <c r="B883" s="831"/>
      <c r="C883" s="831"/>
      <c r="D883" s="831"/>
      <c r="E883" s="818"/>
      <c r="F883" s="818"/>
      <c r="G883" s="831"/>
      <c r="H883" s="832"/>
      <c r="I883" s="833"/>
      <c r="J883" s="831"/>
      <c r="K883" s="831"/>
      <c r="L883" s="831"/>
      <c r="M883" s="831"/>
      <c r="N883" s="837"/>
      <c r="O883" s="831"/>
      <c r="P883" s="931"/>
      <c r="Q883" s="818"/>
      <c r="R883" s="818"/>
      <c r="S883" s="818"/>
      <c r="T883" s="908">
        <f>+T877-T881-T874</f>
        <v>0</v>
      </c>
    </row>
    <row r="884" spans="1:20" hidden="1">
      <c r="A884" s="831"/>
      <c r="B884" s="831"/>
      <c r="C884" s="831"/>
      <c r="D884" s="831"/>
      <c r="E884" s="818"/>
      <c r="F884" s="818"/>
      <c r="G884" s="831"/>
      <c r="H884" s="832"/>
      <c r="I884" s="833"/>
      <c r="J884" s="831"/>
      <c r="K884" s="831"/>
      <c r="L884" s="831"/>
      <c r="M884" s="831"/>
      <c r="N884" s="837"/>
      <c r="O884" s="831"/>
      <c r="P884" s="931"/>
      <c r="Q884" s="818"/>
      <c r="R884" s="818"/>
      <c r="S884" s="818"/>
      <c r="T884" s="908"/>
    </row>
    <row r="885" spans="1:20">
      <c r="N885" s="837"/>
    </row>
    <row r="886" spans="1:20">
      <c r="N886" s="837"/>
    </row>
  </sheetData>
  <sheetProtection password="E1AE" sheet="1" objects="1" scenarios="1"/>
  <pageMargins left="0.23622047244094491" right="0.23622047244094491" top="0.74803149606299213" bottom="0.74803149606299213" header="0.31496062992125984" footer="0.31496062992125984"/>
  <pageSetup paperSize="5" fitToHeight="50" orientation="landscape" r:id="rId1"/>
  <legacy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224DAD05-7C11-4078-AEC1-C435CBC67BF0}">
            <xm:f>NOT(ISERROR(SEARCH($X$865,X865)))</xm:f>
            <xm:f>$X$865</xm:f>
            <x14:dxf>
              <font>
                <color rgb="FF9C0006"/>
              </font>
              <fill>
                <patternFill>
                  <bgColor rgb="FFFFC7CE"/>
                </patternFill>
              </fill>
            </x14:dxf>
          </x14:cfRule>
          <xm:sqref>X865</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activeCell="A16" sqref="A16"/>
    </sheetView>
  </sheetViews>
  <sheetFormatPr defaultColWidth="9.109375" defaultRowHeight="13.2"/>
  <cols>
    <col min="1" max="1" width="62" style="153" customWidth="1"/>
    <col min="2" max="7" width="11.44140625" style="153" bestFit="1" customWidth="1"/>
    <col min="8" max="16384" width="9.109375" style="153"/>
  </cols>
  <sheetData>
    <row r="1" spans="1:10">
      <c r="A1" s="170" t="s">
        <v>1182</v>
      </c>
      <c r="B1" s="170" t="s">
        <v>1168</v>
      </c>
      <c r="C1" s="170" t="s">
        <v>1168</v>
      </c>
      <c r="D1" s="170" t="s">
        <v>1168</v>
      </c>
      <c r="E1" s="170" t="s">
        <v>1168</v>
      </c>
      <c r="F1" s="170" t="s">
        <v>1168</v>
      </c>
      <c r="G1" s="170" t="s">
        <v>1168</v>
      </c>
      <c r="H1" s="170" t="s">
        <v>1168</v>
      </c>
      <c r="I1" s="170" t="s">
        <v>1168</v>
      </c>
      <c r="J1" s="170" t="s">
        <v>1168</v>
      </c>
    </row>
    <row r="2" spans="1:10">
      <c r="A2" s="170" t="s">
        <v>1169</v>
      </c>
    </row>
    <row r="3" spans="1:10">
      <c r="A3" s="170" t="s">
        <v>1170</v>
      </c>
    </row>
    <row r="4" spans="1:10">
      <c r="A4" s="170" t="s">
        <v>1171</v>
      </c>
    </row>
    <row r="5" spans="1:10">
      <c r="A5" s="170" t="s">
        <v>474</v>
      </c>
    </row>
    <row r="6" spans="1:10">
      <c r="A6" s="170" t="s">
        <v>1172</v>
      </c>
    </row>
    <row r="7" spans="1:10">
      <c r="A7" s="942" t="s">
        <v>1173</v>
      </c>
    </row>
    <row r="8" spans="1:10">
      <c r="A8" s="942" t="s">
        <v>472</v>
      </c>
    </row>
    <row r="9" spans="1:10">
      <c r="A9" s="170" t="s">
        <v>1174</v>
      </c>
    </row>
    <row r="10" spans="1:10">
      <c r="A10" s="170" t="s">
        <v>1175</v>
      </c>
    </row>
    <row r="11" spans="1:10">
      <c r="A11" s="943">
        <v>42825</v>
      </c>
    </row>
    <row r="12" spans="1:10">
      <c r="A12" s="170" t="s">
        <v>259</v>
      </c>
    </row>
    <row r="13" spans="1:10">
      <c r="A13" s="170" t="s">
        <v>1176</v>
      </c>
      <c r="B13" s="170" t="s">
        <v>1112</v>
      </c>
    </row>
    <row r="14" spans="1:10">
      <c r="A14" s="170" t="s">
        <v>1177</v>
      </c>
      <c r="B14" s="170" t="s">
        <v>1112</v>
      </c>
    </row>
    <row r="15" spans="1:10">
      <c r="A15" s="170" t="s">
        <v>1178</v>
      </c>
      <c r="B15" s="170" t="s">
        <v>1112</v>
      </c>
    </row>
    <row r="16" spans="1:10">
      <c r="A16" s="170" t="s">
        <v>1179</v>
      </c>
      <c r="B16" s="170" t="s">
        <v>1112</v>
      </c>
    </row>
    <row r="17" spans="1:2">
      <c r="A17" s="170" t="s">
        <v>1180</v>
      </c>
      <c r="B17" s="170" t="s">
        <v>1112</v>
      </c>
    </row>
    <row r="18" spans="1:2">
      <c r="A18" s="170" t="s">
        <v>1181</v>
      </c>
    </row>
    <row r="19" spans="1:2">
      <c r="A19" s="153" t="s">
        <v>471</v>
      </c>
    </row>
  </sheetData>
  <sheetProtection password="E1AE"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tabColor indexed="31"/>
    <pageSetUpPr fitToPage="1"/>
  </sheetPr>
  <dimension ref="A1:E67"/>
  <sheetViews>
    <sheetView showGridLines="0" showOutlineSymbols="0" zoomScaleNormal="100" workbookViewId="0">
      <selection activeCell="A49" sqref="A49"/>
    </sheetView>
  </sheetViews>
  <sheetFormatPr defaultColWidth="12.44140625" defaultRowHeight="13.2"/>
  <cols>
    <col min="1" max="1" width="38.6640625" style="736" customWidth="1"/>
    <col min="2" max="2" width="40.88671875" style="736" customWidth="1"/>
    <col min="3" max="3" width="2.109375" style="736" customWidth="1"/>
    <col min="4" max="4" width="40.109375" style="736" customWidth="1"/>
    <col min="5" max="5" width="2.44140625" style="736" customWidth="1"/>
    <col min="6" max="16384" width="12.44140625" style="736"/>
  </cols>
  <sheetData>
    <row r="1" spans="1:5" ht="15.6">
      <c r="A1" s="996" t="str">
        <f>'Tab Contents'!A1:C1</f>
        <v>2016-17 PUBLIC ACCOUNTS</v>
      </c>
      <c r="B1" s="996"/>
      <c r="C1" s="996"/>
      <c r="D1" s="996"/>
      <c r="E1" s="996"/>
    </row>
    <row r="2" spans="1:5" ht="15.6">
      <c r="A2" s="997" t="s">
        <v>415</v>
      </c>
      <c r="B2" s="997"/>
      <c r="C2" s="997"/>
      <c r="D2" s="997"/>
      <c r="E2" s="997"/>
    </row>
    <row r="3" spans="1:5" ht="15.6">
      <c r="A3" s="997" t="str">
        <f>Dates!$A$3</f>
        <v>For the Year Ended March 31, 2017</v>
      </c>
      <c r="B3" s="997"/>
      <c r="C3" s="997"/>
      <c r="D3" s="997"/>
      <c r="E3" s="997"/>
    </row>
    <row r="4" spans="1:5" ht="13.8" thickBot="1">
      <c r="A4" s="998" t="s">
        <v>114</v>
      </c>
      <c r="B4" s="998"/>
      <c r="C4" s="998"/>
      <c r="D4" s="998"/>
      <c r="E4" s="998"/>
    </row>
    <row r="5" spans="1:5" ht="13.8" thickBot="1">
      <c r="A5" s="220"/>
      <c r="B5" s="221"/>
      <c r="C5" s="222"/>
      <c r="D5" s="222"/>
      <c r="E5" s="222"/>
    </row>
    <row r="6" spans="1:5" ht="20.399999999999999" customHeight="1" thickBot="1">
      <c r="A6" s="223" t="s">
        <v>154</v>
      </c>
      <c r="B6" s="1000"/>
      <c r="C6" s="1001"/>
      <c r="D6" s="1001"/>
      <c r="E6" s="1002"/>
    </row>
    <row r="7" spans="1:5">
      <c r="A7" s="222"/>
      <c r="B7" s="222"/>
      <c r="C7" s="222"/>
      <c r="D7" s="222"/>
      <c r="E7" s="222"/>
    </row>
    <row r="8" spans="1:5">
      <c r="A8" s="999" t="s">
        <v>213</v>
      </c>
      <c r="B8" s="999"/>
      <c r="C8" s="999"/>
      <c r="D8" s="999"/>
      <c r="E8" s="999"/>
    </row>
    <row r="9" spans="1:5">
      <c r="A9" s="705"/>
      <c r="B9" s="222"/>
      <c r="C9" s="222"/>
      <c r="D9" s="222"/>
      <c r="E9" s="222"/>
    </row>
    <row r="10" spans="1:5" ht="13.8" thickBot="1">
      <c r="A10" s="222"/>
      <c r="B10" s="222"/>
      <c r="C10" s="222"/>
      <c r="D10" s="222"/>
      <c r="E10" s="222"/>
    </row>
    <row r="11" spans="1:5">
      <c r="A11" s="224"/>
      <c r="B11" s="225"/>
      <c r="C11" s="225"/>
      <c r="D11" s="225"/>
      <c r="E11" s="226"/>
    </row>
    <row r="12" spans="1:5" ht="20.25" customHeight="1">
      <c r="A12" s="227" t="s">
        <v>107</v>
      </c>
      <c r="B12" s="993"/>
      <c r="C12" s="994"/>
      <c r="D12" s="995"/>
      <c r="E12" s="231"/>
    </row>
    <row r="13" spans="1:5" ht="13.8" thickBot="1">
      <c r="A13" s="227"/>
      <c r="B13" s="237"/>
      <c r="C13" s="237"/>
      <c r="D13" s="237"/>
      <c r="E13" s="231"/>
    </row>
    <row r="14" spans="1:5" ht="18.600000000000001" customHeight="1">
      <c r="A14" s="228"/>
      <c r="B14" s="990" t="s">
        <v>108</v>
      </c>
      <c r="C14" s="991"/>
      <c r="D14" s="992"/>
      <c r="E14" s="231"/>
    </row>
    <row r="15" spans="1:5" ht="19.95" customHeight="1" thickBot="1">
      <c r="A15" s="229"/>
      <c r="B15" s="238" t="str">
        <f>Dates!A18</f>
        <v>2017 ($000's)</v>
      </c>
      <c r="C15" s="239"/>
      <c r="D15" s="240" t="str">
        <f>Dates!A19</f>
        <v>2016 ($000's)</v>
      </c>
      <c r="E15" s="232"/>
    </row>
    <row r="16" spans="1:5" ht="20.100000000000001" customHeight="1">
      <c r="A16" s="229" t="s">
        <v>109</v>
      </c>
      <c r="B16" s="62"/>
      <c r="C16" s="737"/>
      <c r="D16" s="63"/>
      <c r="E16" s="233"/>
    </row>
    <row r="17" spans="1:5" ht="20.100000000000001" customHeight="1">
      <c r="A17" s="229" t="s">
        <v>15</v>
      </c>
      <c r="B17" s="64"/>
      <c r="C17" s="737"/>
      <c r="D17" s="65"/>
      <c r="E17" s="233"/>
    </row>
    <row r="18" spans="1:5" ht="20.100000000000001" customHeight="1">
      <c r="A18" s="229" t="s">
        <v>9</v>
      </c>
      <c r="B18" s="64"/>
      <c r="C18" s="737"/>
      <c r="D18" s="65"/>
      <c r="E18" s="233"/>
    </row>
    <row r="19" spans="1:5" ht="20.100000000000001" customHeight="1">
      <c r="A19" s="229" t="s">
        <v>30</v>
      </c>
      <c r="B19" s="64"/>
      <c r="C19" s="737"/>
      <c r="D19" s="65"/>
      <c r="E19" s="233"/>
    </row>
    <row r="20" spans="1:5" ht="20.100000000000001" customHeight="1">
      <c r="A20" s="229" t="s">
        <v>10</v>
      </c>
      <c r="B20" s="64"/>
      <c r="C20" s="737"/>
      <c r="D20" s="65"/>
      <c r="E20" s="233"/>
    </row>
    <row r="21" spans="1:5" ht="20.100000000000001" customHeight="1">
      <c r="A21" s="229" t="s">
        <v>31</v>
      </c>
      <c r="B21" s="64"/>
      <c r="C21" s="737"/>
      <c r="D21" s="65"/>
      <c r="E21" s="233"/>
    </row>
    <row r="22" spans="1:5" ht="20.100000000000001" customHeight="1">
      <c r="A22" s="229" t="s">
        <v>11</v>
      </c>
      <c r="B22" s="64"/>
      <c r="C22" s="737"/>
      <c r="D22" s="65"/>
      <c r="E22" s="233"/>
    </row>
    <row r="23" spans="1:5" ht="20.100000000000001" customHeight="1">
      <c r="A23" s="229" t="s">
        <v>32</v>
      </c>
      <c r="B23" s="64"/>
      <c r="C23" s="737"/>
      <c r="D23" s="65"/>
      <c r="E23" s="233"/>
    </row>
    <row r="24" spans="1:5" ht="20.100000000000001" customHeight="1" thickBot="1">
      <c r="A24" s="229" t="s">
        <v>17</v>
      </c>
      <c r="B24" s="64"/>
      <c r="C24" s="737"/>
      <c r="D24" s="65"/>
      <c r="E24" s="233"/>
    </row>
    <row r="25" spans="1:5" ht="20.100000000000001" customHeight="1" thickBot="1">
      <c r="A25" s="228" t="s">
        <v>104</v>
      </c>
      <c r="B25" s="66">
        <f>SUM(B16:B24)</f>
        <v>0</v>
      </c>
      <c r="C25" s="738"/>
      <c r="D25" s="67">
        <f>SUM(D16:D24)</f>
        <v>0</v>
      </c>
      <c r="E25" s="234"/>
    </row>
    <row r="26" spans="1:5" ht="13.8" thickBot="1">
      <c r="A26" s="230"/>
      <c r="B26" s="236"/>
      <c r="C26" s="236"/>
      <c r="D26" s="236"/>
      <c r="E26" s="235"/>
    </row>
    <row r="27" spans="1:5">
      <c r="A27" s="739"/>
      <c r="B27" s="739"/>
      <c r="C27" s="739"/>
      <c r="D27" s="739"/>
      <c r="E27" s="739"/>
    </row>
    <row r="28" spans="1:5" s="741" customFormat="1">
      <c r="A28" s="223" t="s">
        <v>275</v>
      </c>
      <c r="B28" s="740"/>
      <c r="C28" s="740"/>
      <c r="D28" s="740"/>
    </row>
    <row r="29" spans="1:5" s="741" customFormat="1">
      <c r="A29" s="530"/>
      <c r="B29" s="530"/>
      <c r="C29" s="530"/>
      <c r="D29" s="530"/>
    </row>
    <row r="30" spans="1:5" s="741" customFormat="1">
      <c r="A30" s="532"/>
      <c r="B30" s="532"/>
      <c r="C30" s="532"/>
      <c r="D30" s="532"/>
      <c r="E30" s="742"/>
    </row>
    <row r="31" spans="1:5" s="741" customFormat="1">
      <c r="A31" s="530"/>
      <c r="B31" s="530"/>
      <c r="C31" s="530"/>
      <c r="D31" s="530"/>
    </row>
    <row r="32" spans="1:5" s="741" customFormat="1">
      <c r="A32" s="530"/>
      <c r="B32" s="530"/>
      <c r="C32" s="530"/>
      <c r="D32" s="530"/>
      <c r="E32" s="743"/>
    </row>
    <row r="33" spans="1:5" s="741" customFormat="1">
      <c r="A33" s="532"/>
      <c r="B33" s="532"/>
      <c r="C33" s="532"/>
      <c r="D33" s="532"/>
      <c r="E33" s="742"/>
    </row>
    <row r="34" spans="1:5" s="741" customFormat="1">
      <c r="A34" s="530"/>
      <c r="B34" s="530"/>
      <c r="C34" s="530"/>
      <c r="D34" s="530"/>
      <c r="E34" s="743"/>
    </row>
    <row r="35" spans="1:5" s="741" customFormat="1">
      <c r="A35" s="530"/>
      <c r="B35" s="530"/>
      <c r="C35" s="530"/>
      <c r="D35" s="530"/>
      <c r="E35" s="743"/>
    </row>
    <row r="36" spans="1:5" s="741" customFormat="1">
      <c r="A36" s="532"/>
      <c r="B36" s="532"/>
      <c r="C36" s="532"/>
      <c r="D36" s="532"/>
      <c r="E36" s="742"/>
    </row>
    <row r="37" spans="1:5">
      <c r="A37" s="27"/>
      <c r="B37" s="27"/>
      <c r="C37" s="27"/>
      <c r="D37" s="27"/>
      <c r="E37" s="739"/>
    </row>
    <row r="38" spans="1:5" ht="13.8" thickBot="1">
      <c r="A38" s="27"/>
      <c r="B38" s="27"/>
      <c r="C38" s="27"/>
      <c r="D38" s="27"/>
      <c r="E38" s="739"/>
    </row>
    <row r="39" spans="1:5">
      <c r="A39" s="744"/>
      <c r="B39" s="745"/>
      <c r="C39" s="745"/>
      <c r="D39" s="745"/>
      <c r="E39" s="746"/>
    </row>
    <row r="40" spans="1:5">
      <c r="A40" s="513" t="s">
        <v>110</v>
      </c>
      <c r="B40" s="747" t="s">
        <v>111</v>
      </c>
      <c r="D40" s="512"/>
      <c r="E40" s="746"/>
    </row>
    <row r="41" spans="1:5">
      <c r="A41" s="748"/>
      <c r="B41" s="749"/>
      <c r="D41" s="222"/>
      <c r="E41" s="746"/>
    </row>
    <row r="42" spans="1:5">
      <c r="A42" s="748"/>
      <c r="B42" s="749"/>
      <c r="D42" s="750"/>
      <c r="E42" s="746"/>
    </row>
    <row r="43" spans="1:5">
      <c r="A43" s="748"/>
      <c r="B43" s="222"/>
      <c r="C43" s="222"/>
      <c r="D43" s="739"/>
      <c r="E43" s="746"/>
    </row>
    <row r="44" spans="1:5">
      <c r="A44" s="515" t="s">
        <v>452</v>
      </c>
      <c r="B44" s="747" t="s">
        <v>453</v>
      </c>
      <c r="C44" s="222"/>
      <c r="D44" s="512"/>
      <c r="E44" s="746"/>
    </row>
    <row r="45" spans="1:5">
      <c r="A45" s="751" t="s">
        <v>113</v>
      </c>
      <c r="B45" s="222"/>
      <c r="C45" s="222"/>
      <c r="D45" s="222"/>
      <c r="E45" s="746"/>
    </row>
    <row r="46" spans="1:5" ht="13.8" thickBot="1">
      <c r="A46" s="748"/>
      <c r="B46" s="222"/>
      <c r="C46" s="222"/>
      <c r="D46" s="222"/>
      <c r="E46" s="746"/>
    </row>
    <row r="47" spans="1:5">
      <c r="A47" s="745"/>
      <c r="B47" s="745"/>
      <c r="C47" s="745"/>
      <c r="D47" s="745"/>
      <c r="E47" s="222"/>
    </row>
    <row r="48" spans="1:5">
      <c r="A48" s="222"/>
      <c r="B48" s="222"/>
      <c r="C48" s="222"/>
      <c r="D48" s="222"/>
      <c r="E48" s="222"/>
    </row>
    <row r="56" spans="1:4">
      <c r="A56" s="752"/>
      <c r="B56" s="752"/>
      <c r="C56" s="752"/>
      <c r="D56" s="752"/>
    </row>
    <row r="67" spans="4:4">
      <c r="D67" s="752"/>
    </row>
  </sheetData>
  <sheetProtection password="E1AE" sheet="1" objects="1" scenarios="1" formatCells="0" formatColumns="0" formatRows="0" insertRows="0"/>
  <dataConsolidate/>
  <mergeCells count="8">
    <mergeCell ref="B14:D14"/>
    <mergeCell ref="B12:D12"/>
    <mergeCell ref="A1:E1"/>
    <mergeCell ref="A2:E2"/>
    <mergeCell ref="A3:E3"/>
    <mergeCell ref="A4:E4"/>
    <mergeCell ref="A8:E8"/>
    <mergeCell ref="B6:E6"/>
  </mergeCells>
  <phoneticPr fontId="33" type="noConversion"/>
  <printOptions horizontalCentered="1"/>
  <pageMargins left="0.3" right="0.3" top="0.5" bottom="0.5" header="0" footer="0"/>
  <pageSetup scale="72" orientation="landscape" cellComments="asDisplayed" r:id="rId1"/>
  <headerFooter alignWithMargins="0">
    <oddFooter xml:space="preserve">&amp;L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indexed="31"/>
    <pageSetUpPr fitToPage="1"/>
  </sheetPr>
  <dimension ref="A1:F59"/>
  <sheetViews>
    <sheetView showGridLines="0" showOutlineSymbols="0" zoomScaleNormal="100" workbookViewId="0">
      <selection activeCell="A40" sqref="A40"/>
    </sheetView>
  </sheetViews>
  <sheetFormatPr defaultColWidth="12.44140625" defaultRowHeight="13.2"/>
  <cols>
    <col min="1" max="1" width="63.44140625" style="753" customWidth="1"/>
    <col min="2" max="2" width="2.109375" style="758" customWidth="1"/>
    <col min="3" max="3" width="35.109375" style="753" customWidth="1"/>
    <col min="4" max="4" width="2.109375" style="753" customWidth="1"/>
    <col min="5" max="5" width="34" style="753" customWidth="1"/>
    <col min="6" max="6" width="2.44140625" style="753" customWidth="1"/>
    <col min="7" max="16384" width="12.44140625" style="753"/>
  </cols>
  <sheetData>
    <row r="1" spans="1:6" ht="15.6">
      <c r="A1" s="1008" t="str">
        <f>'Tab Contents'!A1:C1</f>
        <v>2016-17 PUBLIC ACCOUNTS</v>
      </c>
      <c r="B1" s="1008"/>
      <c r="C1" s="1008"/>
      <c r="D1" s="1008"/>
      <c r="E1" s="1008"/>
      <c r="F1" s="1008"/>
    </row>
    <row r="2" spans="1:6" ht="15.6">
      <c r="A2" s="1009" t="s">
        <v>416</v>
      </c>
      <c r="B2" s="1009"/>
      <c r="C2" s="1009"/>
      <c r="D2" s="1009"/>
      <c r="E2" s="1009"/>
      <c r="F2" s="1009"/>
    </row>
    <row r="3" spans="1:6" ht="15.6">
      <c r="A3" s="1009" t="str">
        <f>'Form 1A'!A3:E3</f>
        <v>For the Year Ended March 31, 2017</v>
      </c>
      <c r="B3" s="1009"/>
      <c r="C3" s="1009"/>
      <c r="D3" s="1009"/>
      <c r="E3" s="1009"/>
      <c r="F3" s="1009"/>
    </row>
    <row r="4" spans="1:6" ht="13.8" thickBot="1">
      <c r="A4" s="1010" t="s">
        <v>510</v>
      </c>
      <c r="B4" s="1010"/>
      <c r="C4" s="1010"/>
      <c r="D4" s="1010"/>
      <c r="E4" s="1010"/>
      <c r="F4" s="1010"/>
    </row>
    <row r="5" spans="1:6" ht="13.8" thickBot="1">
      <c r="A5" s="241"/>
      <c r="B5" s="242"/>
      <c r="C5" s="243"/>
      <c r="D5" s="243"/>
      <c r="E5" s="244"/>
      <c r="F5" s="244"/>
    </row>
    <row r="6" spans="1:6" ht="22.95" customHeight="1" thickBot="1">
      <c r="A6" s="270" t="str">
        <f>'Form 1A'!A6:A6</f>
        <v xml:space="preserve">MINISTRY NAME:  </v>
      </c>
      <c r="B6" s="1015">
        <f>'Form 1A'!B6:E6</f>
        <v>0</v>
      </c>
      <c r="C6" s="1016"/>
      <c r="D6" s="1016"/>
      <c r="E6" s="1016"/>
      <c r="F6" s="1017"/>
    </row>
    <row r="7" spans="1:6">
      <c r="A7" s="244"/>
      <c r="B7" s="245"/>
      <c r="C7" s="244"/>
      <c r="D7" s="244"/>
      <c r="E7" s="244"/>
      <c r="F7" s="244"/>
    </row>
    <row r="8" spans="1:6" ht="27.75" customHeight="1">
      <c r="A8" s="1011" t="s">
        <v>420</v>
      </c>
      <c r="B8" s="1011"/>
      <c r="C8" s="1011"/>
      <c r="D8" s="1011"/>
      <c r="E8" s="1011"/>
      <c r="F8" s="1011"/>
    </row>
    <row r="9" spans="1:6">
      <c r="A9" s="246"/>
      <c r="B9" s="247"/>
      <c r="C9" s="244"/>
      <c r="D9" s="244"/>
      <c r="E9" s="244"/>
      <c r="F9" s="244"/>
    </row>
    <row r="10" spans="1:6" ht="13.8" thickBot="1">
      <c r="A10" s="244"/>
      <c r="B10" s="245"/>
      <c r="C10" s="244"/>
      <c r="D10" s="244"/>
      <c r="E10" s="244"/>
      <c r="F10" s="244"/>
    </row>
    <row r="11" spans="1:6" ht="13.8" thickBot="1">
      <c r="A11" s="248"/>
      <c r="B11" s="249"/>
      <c r="C11" s="249"/>
      <c r="D11" s="249"/>
      <c r="E11" s="249"/>
      <c r="F11" s="250"/>
    </row>
    <row r="12" spans="1:6" ht="18" customHeight="1" thickBot="1">
      <c r="A12" s="251" t="s">
        <v>107</v>
      </c>
      <c r="B12" s="245"/>
      <c r="C12" s="1012"/>
      <c r="D12" s="1013"/>
      <c r="E12" s="1014"/>
      <c r="F12" s="259"/>
    </row>
    <row r="13" spans="1:6" ht="18" customHeight="1" thickBot="1">
      <c r="A13" s="251"/>
      <c r="B13" s="245"/>
      <c r="C13" s="258"/>
      <c r="D13" s="258"/>
      <c r="E13" s="258"/>
      <c r="F13" s="259"/>
    </row>
    <row r="14" spans="1:6" ht="24" customHeight="1">
      <c r="A14" s="251"/>
      <c r="B14" s="242"/>
      <c r="C14" s="1005" t="s">
        <v>115</v>
      </c>
      <c r="D14" s="1006"/>
      <c r="E14" s="1007"/>
      <c r="F14" s="259"/>
    </row>
    <row r="15" spans="1:6" ht="24" customHeight="1" thickBot="1">
      <c r="A15" s="251"/>
      <c r="B15" s="252"/>
      <c r="C15" s="238" t="str">
        <f>'Form 1A'!B15</f>
        <v>2017 ($000's)</v>
      </c>
      <c r="D15" s="264"/>
      <c r="E15" s="265" t="str">
        <f>'Form 1A'!D15</f>
        <v>2016 ($000's)</v>
      </c>
      <c r="F15" s="260"/>
    </row>
    <row r="16" spans="1:6" ht="20.100000000000001" customHeight="1">
      <c r="A16" s="253" t="s">
        <v>2</v>
      </c>
      <c r="B16" s="254"/>
      <c r="C16" s="68"/>
      <c r="D16" s="266"/>
      <c r="E16" s="69"/>
      <c r="F16" s="261"/>
    </row>
    <row r="17" spans="1:6" ht="20.100000000000001" customHeight="1">
      <c r="A17" s="253" t="s">
        <v>33</v>
      </c>
      <c r="B17" s="254"/>
      <c r="C17" s="70"/>
      <c r="D17" s="266"/>
      <c r="E17" s="71"/>
      <c r="F17" s="261"/>
    </row>
    <row r="18" spans="1:6" ht="20.100000000000001" customHeight="1">
      <c r="A18" s="253" t="s">
        <v>3</v>
      </c>
      <c r="B18" s="254"/>
      <c r="C18" s="70"/>
      <c r="D18" s="266"/>
      <c r="E18" s="71"/>
      <c r="F18" s="261"/>
    </row>
    <row r="19" spans="1:6" ht="20.100000000000001" customHeight="1">
      <c r="A19" s="253" t="s">
        <v>4</v>
      </c>
      <c r="B19" s="254"/>
      <c r="C19" s="70"/>
      <c r="D19" s="266"/>
      <c r="E19" s="71"/>
      <c r="F19" s="261"/>
    </row>
    <row r="20" spans="1:6" ht="20.100000000000001" customHeight="1">
      <c r="A20" s="253" t="s">
        <v>5</v>
      </c>
      <c r="B20" s="254"/>
      <c r="C20" s="70"/>
      <c r="D20" s="266"/>
      <c r="E20" s="71"/>
      <c r="F20" s="261"/>
    </row>
    <row r="21" spans="1:6" ht="20.100000000000001" customHeight="1">
      <c r="A21" s="253" t="s">
        <v>116</v>
      </c>
      <c r="B21" s="254"/>
      <c r="C21" s="70"/>
      <c r="D21" s="266"/>
      <c r="E21" s="71"/>
      <c r="F21" s="261"/>
    </row>
    <row r="22" spans="1:6" ht="20.100000000000001" customHeight="1">
      <c r="A22" s="251" t="s">
        <v>263</v>
      </c>
      <c r="B22" s="254"/>
      <c r="C22" s="150"/>
      <c r="D22" s="151"/>
      <c r="E22" s="152"/>
      <c r="F22" s="261"/>
    </row>
    <row r="23" spans="1:6" ht="20.100000000000001" customHeight="1">
      <c r="A23" s="754" t="s">
        <v>260</v>
      </c>
      <c r="B23" s="254"/>
      <c r="C23" s="70"/>
      <c r="D23" s="266"/>
      <c r="E23" s="71"/>
      <c r="F23" s="261"/>
    </row>
    <row r="24" spans="1:6" ht="20.100000000000001" customHeight="1">
      <c r="A24" s="754" t="s">
        <v>261</v>
      </c>
      <c r="B24" s="254"/>
      <c r="C24" s="70"/>
      <c r="D24" s="266"/>
      <c r="E24" s="71"/>
      <c r="F24" s="261"/>
    </row>
    <row r="25" spans="1:6" ht="20.100000000000001" customHeight="1">
      <c r="A25" s="754" t="s">
        <v>262</v>
      </c>
      <c r="B25" s="254"/>
      <c r="C25" s="70"/>
      <c r="D25" s="266"/>
      <c r="E25" s="71"/>
      <c r="F25" s="261"/>
    </row>
    <row r="26" spans="1:6" ht="20.100000000000001" customHeight="1">
      <c r="A26" s="251" t="s">
        <v>264</v>
      </c>
      <c r="B26" s="254"/>
      <c r="C26" s="150"/>
      <c r="D26" s="151"/>
      <c r="E26" s="152"/>
      <c r="F26" s="261"/>
    </row>
    <row r="27" spans="1:6" ht="20.100000000000001" customHeight="1">
      <c r="A27" s="754" t="s">
        <v>260</v>
      </c>
      <c r="B27" s="254"/>
      <c r="C27" s="70"/>
      <c r="D27" s="266"/>
      <c r="E27" s="71"/>
      <c r="F27" s="261"/>
    </row>
    <row r="28" spans="1:6" ht="20.100000000000001" customHeight="1">
      <c r="A28" s="754" t="s">
        <v>261</v>
      </c>
      <c r="B28" s="254"/>
      <c r="C28" s="70"/>
      <c r="D28" s="266"/>
      <c r="E28" s="71"/>
      <c r="F28" s="261"/>
    </row>
    <row r="29" spans="1:6" ht="20.100000000000001" customHeight="1">
      <c r="A29" s="754" t="s">
        <v>262</v>
      </c>
      <c r="B29" s="254"/>
      <c r="C29" s="70"/>
      <c r="D29" s="266"/>
      <c r="E29" s="71"/>
      <c r="F29" s="261"/>
    </row>
    <row r="30" spans="1:6" ht="20.100000000000001" customHeight="1">
      <c r="A30" s="253" t="s">
        <v>34</v>
      </c>
      <c r="B30" s="254"/>
      <c r="C30" s="70"/>
      <c r="D30" s="266"/>
      <c r="E30" s="71"/>
      <c r="F30" s="261"/>
    </row>
    <row r="31" spans="1:6" ht="20.100000000000001" customHeight="1">
      <c r="A31" s="253" t="s">
        <v>6</v>
      </c>
      <c r="B31" s="254"/>
      <c r="C31" s="70"/>
      <c r="D31" s="266"/>
      <c r="E31" s="71"/>
      <c r="F31" s="261"/>
    </row>
    <row r="32" spans="1:6" ht="20.100000000000001" customHeight="1" thickBot="1">
      <c r="A32" s="253" t="s">
        <v>122</v>
      </c>
      <c r="B32" s="254"/>
      <c r="C32" s="70"/>
      <c r="D32" s="266"/>
      <c r="E32" s="71"/>
      <c r="F32" s="261"/>
    </row>
    <row r="33" spans="1:6" ht="20.100000000000001" customHeight="1" thickBot="1">
      <c r="A33" s="251" t="s">
        <v>104</v>
      </c>
      <c r="B33" s="255"/>
      <c r="C33" s="72">
        <f>SUM(C16:C32)</f>
        <v>0</v>
      </c>
      <c r="D33" s="267"/>
      <c r="E33" s="73">
        <f>SUM(E16:E32)</f>
        <v>0</v>
      </c>
      <c r="F33" s="262"/>
    </row>
    <row r="34" spans="1:6" ht="14.4" thickTop="1" thickBot="1">
      <c r="A34" s="256"/>
      <c r="B34" s="257"/>
      <c r="C34" s="562"/>
      <c r="D34" s="257"/>
      <c r="E34" s="562"/>
      <c r="F34" s="263"/>
    </row>
    <row r="35" spans="1:6">
      <c r="A35" s="245"/>
      <c r="B35" s="245"/>
      <c r="C35" s="245"/>
      <c r="D35" s="245"/>
      <c r="E35" s="245"/>
      <c r="F35" s="245"/>
    </row>
    <row r="36" spans="1:6">
      <c r="A36" s="709" t="s">
        <v>7</v>
      </c>
      <c r="B36" s="245"/>
      <c r="C36" s="245"/>
      <c r="D36" s="245"/>
      <c r="E36" s="245"/>
      <c r="F36" s="245"/>
    </row>
    <row r="37" spans="1:6">
      <c r="A37" s="1003" t="s">
        <v>265</v>
      </c>
      <c r="B37" s="1004"/>
      <c r="C37" s="1004"/>
      <c r="D37" s="1004"/>
      <c r="E37" s="1004"/>
      <c r="F37" s="245"/>
    </row>
    <row r="38" spans="1:6" ht="28.5" customHeight="1">
      <c r="A38" s="1004"/>
      <c r="B38" s="1004"/>
      <c r="C38" s="1004"/>
      <c r="D38" s="1004"/>
      <c r="E38" s="1004"/>
      <c r="F38" s="245"/>
    </row>
    <row r="39" spans="1:6" ht="28.5" customHeight="1">
      <c r="A39" s="706"/>
      <c r="B39" s="706"/>
      <c r="C39" s="706"/>
      <c r="D39" s="706"/>
      <c r="E39" s="706"/>
      <c r="F39" s="245"/>
    </row>
    <row r="40" spans="1:6" s="741" customFormat="1">
      <c r="A40" s="223" t="s">
        <v>275</v>
      </c>
      <c r="B40" s="740"/>
      <c r="C40" s="740"/>
      <c r="D40" s="740"/>
    </row>
    <row r="41" spans="1:6" s="741" customFormat="1">
      <c r="A41" s="530"/>
      <c r="B41" s="530"/>
      <c r="C41" s="530"/>
      <c r="D41" s="530"/>
      <c r="E41" s="531"/>
    </row>
    <row r="42" spans="1:6" s="741" customFormat="1">
      <c r="A42" s="532"/>
      <c r="B42" s="532"/>
      <c r="C42" s="532"/>
      <c r="D42" s="532"/>
      <c r="E42" s="533"/>
    </row>
    <row r="43" spans="1:6" s="741" customFormat="1">
      <c r="A43" s="530"/>
      <c r="B43" s="530"/>
      <c r="C43" s="530"/>
      <c r="D43" s="530"/>
      <c r="E43" s="531"/>
    </row>
    <row r="44" spans="1:6" s="741" customFormat="1">
      <c r="A44" s="530"/>
      <c r="B44" s="530"/>
      <c r="C44" s="530"/>
      <c r="D44" s="530"/>
      <c r="E44" s="534"/>
    </row>
    <row r="45" spans="1:6" s="741" customFormat="1">
      <c r="A45" s="532"/>
      <c r="B45" s="532"/>
      <c r="C45" s="532"/>
      <c r="D45" s="532"/>
      <c r="E45" s="533"/>
    </row>
    <row r="46" spans="1:6" s="741" customFormat="1">
      <c r="A46" s="530"/>
      <c r="B46" s="530"/>
      <c r="C46" s="530"/>
      <c r="D46" s="530"/>
      <c r="E46" s="534"/>
    </row>
    <row r="47" spans="1:6" s="741" customFormat="1">
      <c r="A47" s="530"/>
      <c r="B47" s="530"/>
      <c r="C47" s="530"/>
      <c r="D47" s="530"/>
      <c r="E47" s="534"/>
    </row>
    <row r="48" spans="1:6" s="741" customFormat="1">
      <c r="A48" s="532"/>
      <c r="B48" s="532"/>
      <c r="C48" s="532"/>
      <c r="D48" s="532"/>
      <c r="E48" s="533"/>
    </row>
    <row r="49" spans="1:6" ht="13.8" thickBot="1">
      <c r="A49" s="268"/>
      <c r="B49" s="245"/>
      <c r="C49" s="245"/>
      <c r="D49" s="245"/>
      <c r="E49" s="245"/>
      <c r="F49" s="245"/>
    </row>
    <row r="50" spans="1:6">
      <c r="A50" s="755"/>
      <c r="B50" s="756"/>
      <c r="C50" s="249"/>
      <c r="D50" s="249"/>
      <c r="E50" s="249"/>
      <c r="F50" s="250"/>
    </row>
    <row r="51" spans="1:6">
      <c r="A51" s="757"/>
      <c r="C51" s="245"/>
      <c r="D51" s="245"/>
      <c r="E51" s="245"/>
      <c r="F51" s="259"/>
    </row>
    <row r="52" spans="1:6">
      <c r="A52" s="30" t="s">
        <v>110</v>
      </c>
      <c r="C52" s="485" t="s">
        <v>434</v>
      </c>
      <c r="D52" s="31"/>
      <c r="E52" s="29"/>
      <c r="F52" s="259"/>
    </row>
    <row r="53" spans="1:6">
      <c r="A53" s="757"/>
      <c r="C53" s="759"/>
      <c r="D53" s="760"/>
      <c r="E53" s="758"/>
      <c r="F53" s="259"/>
    </row>
    <row r="54" spans="1:6">
      <c r="A54" s="757"/>
      <c r="C54" s="759"/>
      <c r="D54" s="760"/>
      <c r="E54" s="758"/>
      <c r="F54" s="259"/>
    </row>
    <row r="55" spans="1:6">
      <c r="A55" s="757"/>
      <c r="C55" s="245"/>
      <c r="D55" s="245"/>
      <c r="E55" s="245"/>
      <c r="F55" s="259"/>
    </row>
    <row r="56" spans="1:6">
      <c r="A56" s="30" t="s">
        <v>112</v>
      </c>
      <c r="C56" s="516" t="s">
        <v>454</v>
      </c>
      <c r="D56" s="28"/>
      <c r="E56" s="28"/>
      <c r="F56" s="259"/>
    </row>
    <row r="57" spans="1:6">
      <c r="A57" s="761" t="s">
        <v>117</v>
      </c>
      <c r="C57" s="762"/>
      <c r="D57" s="245"/>
      <c r="E57" s="245"/>
      <c r="F57" s="259"/>
    </row>
    <row r="58" spans="1:6" ht="13.8" thickBot="1">
      <c r="A58" s="763"/>
      <c r="B58" s="764"/>
      <c r="C58" s="765"/>
      <c r="D58" s="257"/>
      <c r="E58" s="257"/>
      <c r="F58" s="263"/>
    </row>
    <row r="59" spans="1:6">
      <c r="A59" s="245"/>
      <c r="B59" s="245"/>
      <c r="C59" s="245"/>
      <c r="D59" s="245"/>
      <c r="E59" s="245"/>
      <c r="F59" s="245"/>
    </row>
  </sheetData>
  <sheetProtection password="E1AE" sheet="1" objects="1" scenarios="1" formatCells="0" formatColumns="0" formatRows="0" insertRows="0"/>
  <mergeCells count="9">
    <mergeCell ref="A37:E38"/>
    <mergeCell ref="C14:E14"/>
    <mergeCell ref="A1:F1"/>
    <mergeCell ref="A2:F2"/>
    <mergeCell ref="A3:F3"/>
    <mergeCell ref="A4:F4"/>
    <mergeCell ref="A8:F8"/>
    <mergeCell ref="C12:E12"/>
    <mergeCell ref="B6:F6"/>
  </mergeCells>
  <phoneticPr fontId="33" type="noConversion"/>
  <printOptions horizontalCentered="1"/>
  <pageMargins left="0.3" right="0.3" top="0.5" bottom="0.5" header="0" footer="0"/>
  <pageSetup scale="57" orientation="landscape"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indexed="31"/>
    <pageSetUpPr fitToPage="1"/>
  </sheetPr>
  <dimension ref="A1:L45"/>
  <sheetViews>
    <sheetView showGridLines="0" topLeftCell="A4" zoomScaleNormal="100" workbookViewId="0">
      <selection activeCell="A12" sqref="A12"/>
    </sheetView>
  </sheetViews>
  <sheetFormatPr defaultColWidth="9.109375" defaultRowHeight="13.2"/>
  <cols>
    <col min="1" max="1" width="44.5546875" style="153" customWidth="1"/>
    <col min="2" max="2" width="32.109375" style="153" customWidth="1"/>
    <col min="3" max="3" width="2.5546875" style="153" customWidth="1"/>
    <col min="4" max="4" width="33.109375" style="153" customWidth="1"/>
    <col min="5" max="16384" width="9.109375" style="153"/>
  </cols>
  <sheetData>
    <row r="1" spans="1:12" ht="15.6">
      <c r="A1" s="1008" t="str">
        <f>'Tab Contents'!A1:C1</f>
        <v>2016-17 PUBLIC ACCOUNTS</v>
      </c>
      <c r="B1" s="1008"/>
      <c r="C1" s="1008"/>
      <c r="D1" s="1008"/>
      <c r="E1" s="766"/>
      <c r="F1" s="766"/>
      <c r="G1" s="766"/>
      <c r="H1" s="766"/>
      <c r="I1" s="766"/>
      <c r="J1" s="766"/>
      <c r="K1" s="766"/>
      <c r="L1" s="766"/>
    </row>
    <row r="2" spans="1:12" s="158" customFormat="1" ht="15.6">
      <c r="A2" s="1021" t="s">
        <v>417</v>
      </c>
      <c r="B2" s="1021"/>
      <c r="C2" s="1021"/>
      <c r="D2" s="1021"/>
      <c r="E2" s="718"/>
      <c r="F2" s="159"/>
      <c r="G2" s="159"/>
      <c r="H2" s="159"/>
      <c r="I2" s="159"/>
      <c r="J2" s="159"/>
      <c r="K2" s="159"/>
      <c r="L2" s="159"/>
    </row>
    <row r="3" spans="1:12" ht="15.6">
      <c r="A3" s="1023" t="str">
        <f>Dates!$A$6</f>
        <v>As at March 31, 2017</v>
      </c>
      <c r="B3" s="1023"/>
      <c r="C3" s="1023"/>
      <c r="D3" s="1023"/>
      <c r="E3" s="767"/>
    </row>
    <row r="4" spans="1:12" ht="13.8" thickBot="1">
      <c r="A4" s="1022" t="s">
        <v>29</v>
      </c>
      <c r="B4" s="1022"/>
      <c r="C4" s="1022"/>
      <c r="D4" s="1022"/>
    </row>
    <row r="5" spans="1:12" ht="13.8" thickBot="1">
      <c r="A5" s="269"/>
      <c r="B5" s="269"/>
      <c r="C5" s="269"/>
      <c r="D5" s="269"/>
    </row>
    <row r="6" spans="1:12" ht="16.95" customHeight="1" thickBot="1">
      <c r="A6" s="270" t="str">
        <f>'Form 1A'!A6:A6</f>
        <v xml:space="preserve">MINISTRY NAME:  </v>
      </c>
      <c r="B6" s="1015">
        <f>'Form 1B'!B6:F6</f>
        <v>0</v>
      </c>
      <c r="C6" s="1016"/>
      <c r="D6" s="1017"/>
    </row>
    <row r="7" spans="1:12">
      <c r="A7" s="270"/>
      <c r="B7" s="271"/>
      <c r="C7" s="271"/>
      <c r="D7" s="271"/>
    </row>
    <row r="8" spans="1:12" s="49" customFormat="1" ht="15" customHeight="1">
      <c r="A8" s="1011" t="s">
        <v>160</v>
      </c>
      <c r="B8" s="1011"/>
      <c r="C8" s="1011"/>
      <c r="D8" s="1011"/>
    </row>
    <row r="9" spans="1:12" s="49" customFormat="1" ht="15" customHeight="1">
      <c r="A9" s="721"/>
      <c r="B9" s="721"/>
      <c r="C9" s="721"/>
      <c r="D9" s="721"/>
    </row>
    <row r="10" spans="1:12" s="49" customFormat="1" ht="15" customHeight="1" thickBot="1">
      <c r="A10" s="721"/>
      <c r="B10" s="721"/>
      <c r="C10" s="721"/>
      <c r="D10" s="721"/>
    </row>
    <row r="11" spans="1:12" s="49" customFormat="1" ht="15" customHeight="1" thickBot="1">
      <c r="A11" s="251" t="s">
        <v>107</v>
      </c>
      <c r="B11" s="1012"/>
      <c r="C11" s="1013"/>
      <c r="D11" s="1014"/>
      <c r="E11" s="768"/>
    </row>
    <row r="12" spans="1:12" s="49" customFormat="1" ht="15" customHeight="1" thickBot="1">
      <c r="A12" s="721"/>
      <c r="B12" s="721"/>
      <c r="C12" s="721"/>
      <c r="D12" s="721"/>
    </row>
    <row r="13" spans="1:12" ht="18" customHeight="1">
      <c r="A13" s="253"/>
      <c r="B13" s="1018" t="s">
        <v>475</v>
      </c>
      <c r="C13" s="1019"/>
      <c r="D13" s="1020"/>
    </row>
    <row r="14" spans="1:12" ht="18.75" customHeight="1" thickBot="1">
      <c r="A14" s="253"/>
      <c r="B14" s="575" t="str">
        <f>Dates!$A$4</f>
        <v>March 31, 2017 ($000's)</v>
      </c>
      <c r="C14" s="245"/>
      <c r="D14" s="576" t="str">
        <f>Dates!$A$5</f>
        <v>March 31, 2016 ($000's)</v>
      </c>
    </row>
    <row r="15" spans="1:12" ht="18.75" customHeight="1">
      <c r="A15" s="253" t="s">
        <v>93</v>
      </c>
      <c r="B15" s="563"/>
      <c r="C15" s="245"/>
      <c r="D15" s="564"/>
    </row>
    <row r="16" spans="1:12" ht="18.75" customHeight="1">
      <c r="A16" s="253" t="s">
        <v>42</v>
      </c>
      <c r="B16" s="565"/>
      <c r="C16" s="245"/>
      <c r="D16" s="566"/>
    </row>
    <row r="17" spans="1:6" ht="18.75" customHeight="1">
      <c r="A17" s="253" t="s">
        <v>54</v>
      </c>
      <c r="B17" s="565"/>
      <c r="C17" s="245"/>
      <c r="D17" s="566"/>
    </row>
    <row r="18" spans="1:6" ht="18.75" customHeight="1">
      <c r="A18" s="253" t="s">
        <v>103</v>
      </c>
      <c r="B18" s="565"/>
      <c r="C18" s="245"/>
      <c r="D18" s="566"/>
      <c r="E18" s="769"/>
    </row>
    <row r="19" spans="1:6" ht="18.75" customHeight="1">
      <c r="A19" s="253" t="s">
        <v>22</v>
      </c>
      <c r="B19" s="567"/>
      <c r="C19" s="245"/>
      <c r="D19" s="568"/>
      <c r="E19" s="769"/>
    </row>
    <row r="20" spans="1:6" ht="14.25" customHeight="1">
      <c r="A20" s="253"/>
      <c r="B20" s="569"/>
      <c r="C20" s="245"/>
      <c r="D20" s="570"/>
    </row>
    <row r="21" spans="1:6" ht="18.75" customHeight="1">
      <c r="A21" s="253" t="s">
        <v>43</v>
      </c>
      <c r="B21" s="563"/>
      <c r="C21" s="245"/>
      <c r="D21" s="564"/>
    </row>
    <row r="22" spans="1:6" ht="18.75" customHeight="1">
      <c r="A22" s="253" t="s">
        <v>187</v>
      </c>
      <c r="B22" s="565"/>
      <c r="C22" s="245"/>
      <c r="D22" s="566"/>
    </row>
    <row r="23" spans="1:6" ht="18.75" customHeight="1">
      <c r="A23" s="253" t="s">
        <v>140</v>
      </c>
      <c r="B23" s="565"/>
      <c r="C23" s="245"/>
      <c r="D23" s="566"/>
    </row>
    <row r="24" spans="1:6" ht="18.75" customHeight="1">
      <c r="A24" s="253" t="s">
        <v>188</v>
      </c>
      <c r="B24" s="565"/>
      <c r="C24" s="245"/>
      <c r="D24" s="566"/>
    </row>
    <row r="25" spans="1:6" ht="18.75" customHeight="1">
      <c r="A25" s="253" t="s">
        <v>466</v>
      </c>
      <c r="B25" s="571"/>
      <c r="C25" s="245"/>
      <c r="D25" s="572"/>
    </row>
    <row r="26" spans="1:6" ht="18.75" customHeight="1" thickBot="1">
      <c r="A26" s="253"/>
      <c r="B26" s="573"/>
      <c r="C26" s="257"/>
      <c r="D26" s="574"/>
      <c r="E26" s="769"/>
    </row>
    <row r="27" spans="1:6">
      <c r="A27" s="271"/>
      <c r="B27" s="271"/>
      <c r="C27" s="271"/>
      <c r="D27" s="271"/>
    </row>
    <row r="28" spans="1:6" s="741" customFormat="1">
      <c r="A28" s="223" t="s">
        <v>275</v>
      </c>
      <c r="B28" s="740"/>
      <c r="C28" s="740"/>
      <c r="D28" s="740"/>
      <c r="E28" s="740"/>
    </row>
    <row r="29" spans="1:6" s="741" customFormat="1">
      <c r="A29" s="530"/>
      <c r="B29" s="530"/>
      <c r="C29" s="530"/>
      <c r="D29" s="530"/>
      <c r="E29" s="740"/>
      <c r="F29" s="740"/>
    </row>
    <row r="30" spans="1:6" s="741" customFormat="1">
      <c r="A30" s="532"/>
      <c r="B30" s="532"/>
      <c r="C30" s="532"/>
      <c r="D30" s="532"/>
      <c r="E30" s="740"/>
      <c r="F30" s="740"/>
    </row>
    <row r="31" spans="1:6" s="741" customFormat="1">
      <c r="A31" s="530"/>
      <c r="B31" s="530"/>
      <c r="C31" s="530"/>
      <c r="D31" s="530"/>
      <c r="E31" s="740"/>
      <c r="F31" s="740"/>
    </row>
    <row r="32" spans="1:6" s="741" customFormat="1">
      <c r="A32" s="530"/>
      <c r="B32" s="530"/>
      <c r="C32" s="530"/>
      <c r="D32" s="530"/>
      <c r="E32" s="740"/>
      <c r="F32" s="740"/>
    </row>
    <row r="33" spans="1:8" s="741" customFormat="1">
      <c r="A33" s="532"/>
      <c r="B33" s="532"/>
      <c r="C33" s="532"/>
      <c r="D33" s="532"/>
      <c r="E33" s="740"/>
      <c r="F33" s="740"/>
    </row>
    <row r="34" spans="1:8" s="741" customFormat="1">
      <c r="A34" s="530"/>
      <c r="B34" s="530"/>
      <c r="C34" s="530"/>
      <c r="D34" s="530"/>
      <c r="E34" s="740"/>
      <c r="F34" s="740"/>
    </row>
    <row r="35" spans="1:8" s="741" customFormat="1">
      <c r="A35" s="530"/>
      <c r="B35" s="530"/>
      <c r="C35" s="530"/>
      <c r="D35" s="530"/>
      <c r="E35" s="740"/>
      <c r="F35" s="740"/>
    </row>
    <row r="36" spans="1:8" s="741" customFormat="1">
      <c r="A36" s="532"/>
      <c r="B36" s="532"/>
      <c r="C36" s="532"/>
      <c r="D36" s="532"/>
      <c r="E36" s="740"/>
      <c r="F36" s="740"/>
    </row>
    <row r="37" spans="1:8" ht="13.8" thickBot="1">
      <c r="A37" s="271"/>
      <c r="B37" s="271"/>
      <c r="C37" s="271"/>
      <c r="D37" s="271"/>
      <c r="E37" s="740"/>
      <c r="F37" s="740"/>
    </row>
    <row r="38" spans="1:8">
      <c r="A38" s="755"/>
      <c r="B38" s="756"/>
      <c r="C38" s="756"/>
      <c r="D38" s="770"/>
      <c r="E38" s="245"/>
      <c r="F38" s="158"/>
      <c r="G38" s="158"/>
      <c r="H38" s="158"/>
    </row>
    <row r="39" spans="1:8" ht="18.75" customHeight="1">
      <c r="A39" s="514" t="s">
        <v>110</v>
      </c>
      <c r="B39" s="485" t="s">
        <v>435</v>
      </c>
      <c r="C39" s="485"/>
      <c r="D39" s="39"/>
      <c r="E39" s="165"/>
    </row>
    <row r="40" spans="1:8">
      <c r="A40" s="757"/>
      <c r="B40" s="759"/>
      <c r="C40" s="759"/>
      <c r="D40" s="771"/>
      <c r="E40" s="165"/>
    </row>
    <row r="41" spans="1:8">
      <c r="A41" s="757"/>
      <c r="B41" s="759"/>
      <c r="C41" s="759"/>
      <c r="D41" s="771"/>
      <c r="E41" s="165"/>
    </row>
    <row r="42" spans="1:8">
      <c r="A42" s="757"/>
      <c r="B42" s="758"/>
      <c r="C42" s="758"/>
      <c r="D42" s="771"/>
      <c r="E42" s="245"/>
    </row>
    <row r="43" spans="1:8">
      <c r="A43" s="30" t="s">
        <v>112</v>
      </c>
      <c r="B43" s="485" t="s">
        <v>455</v>
      </c>
      <c r="C43" s="485"/>
      <c r="D43" s="39"/>
      <c r="E43" s="245"/>
    </row>
    <row r="44" spans="1:8">
      <c r="A44" s="761" t="s">
        <v>117</v>
      </c>
      <c r="B44" s="758"/>
      <c r="C44" s="758"/>
      <c r="D44" s="771"/>
      <c r="E44" s="245"/>
    </row>
    <row r="45" spans="1:8" ht="13.8" thickBot="1">
      <c r="A45" s="763"/>
      <c r="B45" s="764"/>
      <c r="C45" s="764"/>
      <c r="D45" s="772"/>
      <c r="E45" s="245"/>
    </row>
  </sheetData>
  <sheetProtection password="E1AE" sheet="1" objects="1" scenarios="1" formatCells="0" formatColumns="0" formatRows="0" insertRows="0"/>
  <mergeCells count="8">
    <mergeCell ref="B11:D11"/>
    <mergeCell ref="B13:D13"/>
    <mergeCell ref="A8:D8"/>
    <mergeCell ref="A1:D1"/>
    <mergeCell ref="A2:D2"/>
    <mergeCell ref="A4:D4"/>
    <mergeCell ref="A3:D3"/>
    <mergeCell ref="B6:D6"/>
  </mergeCells>
  <phoneticPr fontId="0" type="noConversion"/>
  <printOptions horizontalCentered="1"/>
  <pageMargins left="0.49" right="0.5" top="0.41" bottom="0.76" header="0.24" footer="0.24"/>
  <pageSetup scale="69" orientation="landscape" cellComments="asDisplaye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K117"/>
  <sheetViews>
    <sheetView showGridLines="0" topLeftCell="A16" zoomScaleNormal="100" workbookViewId="0">
      <selection activeCell="C57" sqref="C57:I57"/>
    </sheetView>
  </sheetViews>
  <sheetFormatPr defaultColWidth="9.109375" defaultRowHeight="13.2"/>
  <cols>
    <col min="1" max="1" width="45.33203125" style="47" customWidth="1"/>
    <col min="2" max="2" width="17.33203125" style="47" customWidth="1"/>
    <col min="3" max="3" width="21" style="47" customWidth="1"/>
    <col min="4" max="4" width="21.44140625" style="47" customWidth="1"/>
    <col min="5" max="5" width="18.44140625" style="47" customWidth="1"/>
    <col min="6" max="6" width="14.5546875" style="47" customWidth="1"/>
    <col min="7" max="7" width="16.44140625" style="47" customWidth="1"/>
    <col min="8" max="8" width="17.5546875" style="47" customWidth="1"/>
    <col min="9" max="9" width="16.6640625" style="47" customWidth="1"/>
    <col min="10" max="16384" width="9.109375" style="47"/>
  </cols>
  <sheetData>
    <row r="1" spans="1:11" ht="15.6">
      <c r="A1" s="1021" t="str">
        <f>'Tab Contents'!A1:C1</f>
        <v>2016-17 PUBLIC ACCOUNTS</v>
      </c>
      <c r="B1" s="1021"/>
      <c r="C1" s="1021"/>
      <c r="D1" s="1021"/>
      <c r="E1" s="1021"/>
      <c r="F1" s="1021"/>
      <c r="G1" s="1021"/>
      <c r="H1" s="1021"/>
    </row>
    <row r="2" spans="1:11" ht="15.6">
      <c r="A2" s="1021" t="s">
        <v>153</v>
      </c>
      <c r="B2" s="1021"/>
      <c r="C2" s="1021"/>
      <c r="D2" s="1021"/>
      <c r="E2" s="1021"/>
      <c r="F2" s="1021"/>
      <c r="G2" s="1021"/>
      <c r="H2" s="1021"/>
    </row>
    <row r="3" spans="1:11" ht="13.8" thickBot="1">
      <c r="A3" s="1022" t="s">
        <v>18</v>
      </c>
      <c r="B3" s="1022"/>
      <c r="C3" s="1022"/>
      <c r="D3" s="1022"/>
      <c r="E3" s="1022"/>
      <c r="F3" s="1022"/>
      <c r="G3" s="1022"/>
      <c r="H3" s="1022"/>
      <c r="I3" s="773"/>
    </row>
    <row r="4" spans="1:11" ht="21.6" thickBot="1">
      <c r="E4" s="273"/>
      <c r="F4" s="273"/>
      <c r="G4" s="273"/>
      <c r="H4" s="273"/>
    </row>
    <row r="5" spans="1:11" ht="17.399999999999999" customHeight="1" thickBot="1">
      <c r="A5" s="274" t="s">
        <v>155</v>
      </c>
      <c r="B5" s="1034"/>
      <c r="C5" s="1035"/>
      <c r="D5" s="1036"/>
      <c r="E5" s="962" t="e">
        <f>VLOOKUP(B5,ICP!$A$1:$B$348,2,FALSE)</f>
        <v>#N/A</v>
      </c>
      <c r="F5" s="274"/>
      <c r="G5" s="274"/>
      <c r="H5" s="274"/>
    </row>
    <row r="6" spans="1:11">
      <c r="A6" s="275"/>
      <c r="B6" s="275"/>
    </row>
    <row r="7" spans="1:11" ht="13.8" thickBot="1">
      <c r="A7" s="276" t="s">
        <v>164</v>
      </c>
      <c r="B7" s="276"/>
      <c r="C7" s="276"/>
    </row>
    <row r="8" spans="1:11" ht="16.5" customHeight="1">
      <c r="A8" s="1030" t="s">
        <v>73</v>
      </c>
      <c r="B8" s="1032" t="s">
        <v>74</v>
      </c>
      <c r="C8" s="277" t="s">
        <v>14</v>
      </c>
      <c r="D8" s="277" t="s">
        <v>14</v>
      </c>
      <c r="E8" s="278" t="s">
        <v>14</v>
      </c>
      <c r="F8" s="277" t="s">
        <v>214</v>
      </c>
      <c r="G8" s="1042" t="s">
        <v>438</v>
      </c>
      <c r="H8" s="1043"/>
      <c r="I8" s="1044"/>
    </row>
    <row r="9" spans="1:11" ht="51" customHeight="1">
      <c r="A9" s="1031"/>
      <c r="B9" s="1033"/>
      <c r="C9" s="947" t="str">
        <f>Dates!$A$7</f>
        <v>Fiscal Year Ended March 31, 2017</v>
      </c>
      <c r="D9" s="947" t="str">
        <f>Dates!$A$8</f>
        <v>Fiscal Year Ended March 31, 2016</v>
      </c>
      <c r="E9" s="280" t="s">
        <v>173</v>
      </c>
      <c r="F9" s="280" t="s">
        <v>173</v>
      </c>
      <c r="G9" s="1045"/>
      <c r="H9" s="1046"/>
      <c r="I9" s="1047"/>
    </row>
    <row r="10" spans="1:11" ht="15" customHeight="1">
      <c r="A10" s="281" t="s">
        <v>2</v>
      </c>
      <c r="B10" s="546"/>
      <c r="C10" s="130"/>
      <c r="D10" s="131"/>
      <c r="E10" s="74">
        <f>(C11+C12)-(D11+D12)</f>
        <v>0</v>
      </c>
      <c r="F10" s="651" t="e">
        <f>E10/(D11+D12)</f>
        <v>#DIV/0!</v>
      </c>
      <c r="G10" s="1051"/>
      <c r="H10" s="1052"/>
      <c r="I10" s="1053"/>
    </row>
    <row r="11" spans="1:11" ht="15" customHeight="1">
      <c r="A11" s="282" t="s">
        <v>136</v>
      </c>
      <c r="B11" s="547"/>
      <c r="C11" s="486"/>
      <c r="D11" s="703"/>
      <c r="E11" s="291"/>
      <c r="F11" s="652"/>
      <c r="G11" s="1054"/>
      <c r="H11" s="1055"/>
      <c r="I11" s="1056"/>
      <c r="K11" s="774"/>
    </row>
    <row r="12" spans="1:11" ht="16.5" customHeight="1">
      <c r="A12" s="282" t="s">
        <v>137</v>
      </c>
      <c r="B12" s="548" t="s">
        <v>129</v>
      </c>
      <c r="C12" s="629">
        <f>C77</f>
        <v>0</v>
      </c>
      <c r="D12" s="703"/>
      <c r="E12" s="292"/>
      <c r="F12" s="653"/>
      <c r="G12" s="1057"/>
      <c r="H12" s="1058"/>
      <c r="I12" s="1059"/>
    </row>
    <row r="13" spans="1:11" ht="17.25" customHeight="1">
      <c r="A13" s="283" t="s">
        <v>33</v>
      </c>
      <c r="B13" s="548" t="s">
        <v>105</v>
      </c>
      <c r="C13" s="629">
        <f>C50</f>
        <v>0</v>
      </c>
      <c r="D13" s="703"/>
      <c r="E13" s="74">
        <f>C13-D13</f>
        <v>0</v>
      </c>
      <c r="F13" s="654" t="e">
        <f>E13/D13</f>
        <v>#DIV/0!</v>
      </c>
      <c r="G13" s="1039"/>
      <c r="H13" s="1049"/>
      <c r="I13" s="1050"/>
    </row>
    <row r="14" spans="1:11" ht="15" customHeight="1">
      <c r="A14" s="283" t="s">
        <v>3</v>
      </c>
      <c r="B14" s="548"/>
      <c r="C14" s="703"/>
      <c r="D14" s="703"/>
      <c r="E14" s="74">
        <f>C14-D14</f>
        <v>0</v>
      </c>
      <c r="F14" s="654" t="e">
        <f>E14/D14</f>
        <v>#DIV/0!</v>
      </c>
      <c r="G14" s="1039"/>
      <c r="H14" s="1040"/>
      <c r="I14" s="1041"/>
    </row>
    <row r="15" spans="1:11" ht="15" customHeight="1">
      <c r="A15" s="283" t="s">
        <v>75</v>
      </c>
      <c r="B15" s="548"/>
      <c r="C15" s="128"/>
      <c r="D15" s="704"/>
      <c r="E15" s="74">
        <f>(C16+C17)-(D16+D17)</f>
        <v>0</v>
      </c>
      <c r="F15" s="651" t="e">
        <f>E15/(D16+D17)</f>
        <v>#DIV/0!</v>
      </c>
      <c r="G15" s="1060"/>
      <c r="H15" s="1052"/>
      <c r="I15" s="1053"/>
    </row>
    <row r="16" spans="1:11" ht="15" customHeight="1">
      <c r="A16" s="284" t="s">
        <v>371</v>
      </c>
      <c r="B16" s="548"/>
      <c r="C16" s="703"/>
      <c r="D16" s="703"/>
      <c r="E16" s="291"/>
      <c r="F16" s="655"/>
      <c r="G16" s="1054"/>
      <c r="H16" s="1055"/>
      <c r="I16" s="1056"/>
    </row>
    <row r="17" spans="1:9" ht="15" customHeight="1">
      <c r="A17" s="282" t="s">
        <v>137</v>
      </c>
      <c r="B17" s="548" t="s">
        <v>130</v>
      </c>
      <c r="C17" s="629">
        <f>D77</f>
        <v>0</v>
      </c>
      <c r="D17" s="703"/>
      <c r="E17" s="292"/>
      <c r="F17" s="656"/>
      <c r="G17" s="1057"/>
      <c r="H17" s="1058"/>
      <c r="I17" s="1059"/>
    </row>
    <row r="18" spans="1:9" ht="15" customHeight="1">
      <c r="A18" s="285" t="s">
        <v>5</v>
      </c>
      <c r="B18" s="548"/>
      <c r="C18" s="128"/>
      <c r="D18" s="704"/>
      <c r="E18" s="74">
        <f>C19+C20-D19-D20</f>
        <v>0</v>
      </c>
      <c r="F18" s="651" t="e">
        <f>E18/(D19+D20)</f>
        <v>#DIV/0!</v>
      </c>
      <c r="G18" s="1060"/>
      <c r="H18" s="1052"/>
      <c r="I18" s="1053"/>
    </row>
    <row r="19" spans="1:9" ht="15" customHeight="1">
      <c r="A19" s="284" t="s">
        <v>371</v>
      </c>
      <c r="B19" s="548"/>
      <c r="C19" s="703"/>
      <c r="D19" s="703"/>
      <c r="E19" s="1064"/>
      <c r="F19" s="655"/>
      <c r="G19" s="1054"/>
      <c r="H19" s="1055"/>
      <c r="I19" s="1056"/>
    </row>
    <row r="20" spans="1:9" ht="15" customHeight="1">
      <c r="A20" s="282" t="s">
        <v>137</v>
      </c>
      <c r="B20" s="548" t="s">
        <v>133</v>
      </c>
      <c r="C20" s="629">
        <f>G77</f>
        <v>0</v>
      </c>
      <c r="D20" s="703"/>
      <c r="E20" s="1065"/>
      <c r="F20" s="656"/>
      <c r="G20" s="1057"/>
      <c r="H20" s="1058"/>
      <c r="I20" s="1059"/>
    </row>
    <row r="21" spans="1:9" ht="15" customHeight="1">
      <c r="A21" s="283" t="s">
        <v>81</v>
      </c>
      <c r="B21" s="548" t="s">
        <v>63</v>
      </c>
      <c r="C21" s="629">
        <f>'Form 2D'!I19</f>
        <v>0</v>
      </c>
      <c r="D21" s="703"/>
      <c r="E21" s="74">
        <f>C21-D21</f>
        <v>0</v>
      </c>
      <c r="F21" s="654" t="e">
        <f>E21/D21</f>
        <v>#DIV/0!</v>
      </c>
      <c r="G21" s="1101"/>
      <c r="H21" s="1102"/>
      <c r="I21" s="1103"/>
    </row>
    <row r="22" spans="1:9" ht="15" customHeight="1">
      <c r="A22" s="285" t="s">
        <v>215</v>
      </c>
      <c r="B22" s="644"/>
      <c r="C22" s="128"/>
      <c r="D22" s="129"/>
      <c r="E22" s="74">
        <f>(C23+C24)-(D23+D24)</f>
        <v>0</v>
      </c>
      <c r="F22" s="651" t="e">
        <f>E22/(D23+D24)</f>
        <v>#DIV/0!</v>
      </c>
      <c r="G22" s="1079"/>
      <c r="H22" s="1080"/>
      <c r="I22" s="1081"/>
    </row>
    <row r="23" spans="1:9" ht="15" customHeight="1">
      <c r="A23" s="284" t="s">
        <v>371</v>
      </c>
      <c r="B23" s="548"/>
      <c r="C23" s="76"/>
      <c r="D23" s="76"/>
      <c r="E23" s="291"/>
      <c r="F23" s="655"/>
      <c r="G23" s="1082"/>
      <c r="H23" s="1083"/>
      <c r="I23" s="1084"/>
    </row>
    <row r="24" spans="1:9" ht="15" customHeight="1">
      <c r="A24" s="282" t="s">
        <v>137</v>
      </c>
      <c r="B24" s="548" t="s">
        <v>131</v>
      </c>
      <c r="C24" s="629">
        <f>E77</f>
        <v>0</v>
      </c>
      <c r="D24" s="76"/>
      <c r="E24" s="292"/>
      <c r="F24" s="656"/>
      <c r="G24" s="1085"/>
      <c r="H24" s="1086"/>
      <c r="I24" s="1087"/>
    </row>
    <row r="25" spans="1:9" ht="15" customHeight="1">
      <c r="A25" s="283" t="s">
        <v>35</v>
      </c>
      <c r="B25" s="548"/>
      <c r="C25" s="128"/>
      <c r="D25" s="129"/>
      <c r="E25" s="74">
        <f>(C26+C27)-(D26+D27)</f>
        <v>0</v>
      </c>
      <c r="F25" s="651" t="e">
        <f>E25/(D26+D27)</f>
        <v>#DIV/0!</v>
      </c>
      <c r="G25" s="1060"/>
      <c r="H25" s="1052"/>
      <c r="I25" s="1053"/>
    </row>
    <row r="26" spans="1:9" ht="15" customHeight="1">
      <c r="A26" s="637" t="s">
        <v>371</v>
      </c>
      <c r="B26" s="644"/>
      <c r="C26" s="76"/>
      <c r="D26" s="76"/>
      <c r="E26" s="291"/>
      <c r="F26" s="655"/>
      <c r="G26" s="1054"/>
      <c r="H26" s="1055"/>
      <c r="I26" s="1056"/>
    </row>
    <row r="27" spans="1:9" ht="15" customHeight="1">
      <c r="A27" s="282" t="s">
        <v>137</v>
      </c>
      <c r="B27" s="548" t="s">
        <v>132</v>
      </c>
      <c r="C27" s="629">
        <f>F77</f>
        <v>0</v>
      </c>
      <c r="D27" s="76"/>
      <c r="E27" s="292"/>
      <c r="F27" s="656"/>
      <c r="G27" s="1057"/>
      <c r="H27" s="1058"/>
      <c r="I27" s="1059"/>
    </row>
    <row r="28" spans="1:9" ht="15" customHeight="1">
      <c r="A28" s="285" t="s">
        <v>372</v>
      </c>
      <c r="B28" s="644" t="s">
        <v>217</v>
      </c>
      <c r="C28" s="703"/>
      <c r="D28" s="76"/>
      <c r="E28" s="74">
        <f>C28-D28</f>
        <v>0</v>
      </c>
      <c r="F28" s="654" t="e">
        <f>E28/D28</f>
        <v>#DIV/0!</v>
      </c>
      <c r="G28" s="1061"/>
      <c r="H28" s="1040"/>
      <c r="I28" s="1041"/>
    </row>
    <row r="29" spans="1:9" ht="15.6">
      <c r="A29" s="285" t="s">
        <v>514</v>
      </c>
      <c r="B29" s="644" t="s">
        <v>218</v>
      </c>
      <c r="C29" s="128"/>
      <c r="D29" s="129"/>
      <c r="E29" s="74">
        <f>SUM(C30:C31)-SUM(D30:D31)</f>
        <v>0</v>
      </c>
      <c r="F29" s="654" t="e">
        <f>E29/(D30+D31)</f>
        <v>#DIV/0!</v>
      </c>
      <c r="G29" s="1051"/>
      <c r="H29" s="1052"/>
      <c r="I29" s="1053"/>
    </row>
    <row r="30" spans="1:9">
      <c r="A30" s="637" t="s">
        <v>371</v>
      </c>
      <c r="B30" s="644"/>
      <c r="C30" s="76"/>
      <c r="D30" s="76"/>
      <c r="E30" s="640"/>
      <c r="F30" s="657"/>
      <c r="G30" s="1054"/>
      <c r="H30" s="1055"/>
      <c r="I30" s="1056"/>
    </row>
    <row r="31" spans="1:9">
      <c r="A31" s="282" t="s">
        <v>137</v>
      </c>
      <c r="B31" s="644" t="s">
        <v>211</v>
      </c>
      <c r="C31" s="629">
        <f>+H77</f>
        <v>0</v>
      </c>
      <c r="D31" s="76"/>
      <c r="E31" s="638"/>
      <c r="F31" s="658"/>
      <c r="G31" s="1057"/>
      <c r="H31" s="1058"/>
      <c r="I31" s="1059"/>
    </row>
    <row r="32" spans="1:9" ht="15" customHeight="1">
      <c r="A32" s="286" t="s">
        <v>374</v>
      </c>
      <c r="B32" s="644"/>
      <c r="C32" s="127"/>
      <c r="D32" s="129"/>
      <c r="E32" s="74">
        <f>(C33+C34)-(D33+D34)</f>
        <v>0</v>
      </c>
      <c r="F32" s="651" t="e">
        <f>E32/(D33+D34)</f>
        <v>#DIV/0!</v>
      </c>
      <c r="G32" s="1051"/>
      <c r="H32" s="1052"/>
      <c r="I32" s="1053"/>
    </row>
    <row r="33" spans="1:9" ht="15" customHeight="1">
      <c r="A33" s="287" t="s">
        <v>371</v>
      </c>
      <c r="B33" s="644"/>
      <c r="C33" s="77"/>
      <c r="D33" s="77"/>
      <c r="E33" s="291"/>
      <c r="F33" s="655"/>
      <c r="G33" s="1054"/>
      <c r="H33" s="1055"/>
      <c r="I33" s="1056"/>
    </row>
    <row r="34" spans="1:9" ht="15.75" customHeight="1" thickBot="1">
      <c r="A34" s="288" t="s">
        <v>137</v>
      </c>
      <c r="B34" s="549" t="s">
        <v>511</v>
      </c>
      <c r="C34" s="78">
        <f>I77</f>
        <v>0</v>
      </c>
      <c r="D34" s="76"/>
      <c r="E34" s="293"/>
      <c r="F34" s="659"/>
      <c r="G34" s="1088"/>
      <c r="H34" s="1089"/>
      <c r="I34" s="1090"/>
    </row>
    <row r="35" spans="1:9" s="275" customFormat="1" ht="15.75" customHeight="1" thickTop="1" thickBot="1">
      <c r="A35" s="289" t="s">
        <v>373</v>
      </c>
      <c r="B35" s="290"/>
      <c r="C35" s="79">
        <f>SUM(C10:C34)</f>
        <v>0</v>
      </c>
      <c r="D35" s="79">
        <f>SUM(D10:D34)</f>
        <v>0</v>
      </c>
      <c r="E35" s="80">
        <f>C35-D35</f>
        <v>0</v>
      </c>
      <c r="F35" s="660" t="e">
        <f>E35/D35</f>
        <v>#DIV/0!</v>
      </c>
      <c r="G35" s="1037"/>
      <c r="H35" s="1037"/>
      <c r="I35" s="1038"/>
    </row>
    <row r="36" spans="1:9" ht="15" customHeight="1">
      <c r="F36" s="775"/>
    </row>
    <row r="37" spans="1:9" ht="9" customHeight="1"/>
    <row r="38" spans="1:9" s="303" customFormat="1" ht="27.75" customHeight="1" thickBot="1">
      <c r="A38" s="1048" t="s">
        <v>123</v>
      </c>
      <c r="B38" s="1048"/>
      <c r="C38" s="1048"/>
      <c r="D38" s="161"/>
      <c r="E38" s="776"/>
      <c r="F38" s="161"/>
      <c r="G38" s="161"/>
      <c r="H38" s="161"/>
    </row>
    <row r="39" spans="1:9" s="303" customFormat="1">
      <c r="A39" s="294"/>
      <c r="B39" s="295"/>
      <c r="C39" s="296" t="s">
        <v>14</v>
      </c>
      <c r="D39" s="50"/>
      <c r="E39" s="50"/>
      <c r="F39" s="50"/>
      <c r="G39" s="50"/>
      <c r="H39" s="50"/>
    </row>
    <row r="40" spans="1:9" s="303" customFormat="1" ht="38.25" customHeight="1">
      <c r="A40" s="297" t="s">
        <v>121</v>
      </c>
      <c r="B40" s="298"/>
      <c r="C40" s="948" t="str">
        <f>C9</f>
        <v>Fiscal Year Ended March 31, 2017</v>
      </c>
      <c r="D40" s="50"/>
      <c r="E40" s="50"/>
      <c r="F40" s="50"/>
      <c r="G40" s="50"/>
      <c r="H40" s="50"/>
    </row>
    <row r="41" spans="1:9" s="303" customFormat="1">
      <c r="A41" s="1026" t="s">
        <v>84</v>
      </c>
      <c r="B41" s="1027"/>
      <c r="C41" s="132"/>
      <c r="D41" s="50"/>
      <c r="E41" s="50"/>
      <c r="F41" s="50"/>
      <c r="G41" s="50"/>
      <c r="H41" s="50"/>
    </row>
    <row r="42" spans="1:9" s="303" customFormat="1">
      <c r="A42" s="1028" t="s">
        <v>19</v>
      </c>
      <c r="B42" s="1029"/>
      <c r="C42" s="81"/>
      <c r="D42" s="50"/>
      <c r="E42" s="50"/>
      <c r="F42" s="50"/>
      <c r="G42" s="50"/>
      <c r="H42" s="50"/>
    </row>
    <row r="43" spans="1:9" s="303" customFormat="1">
      <c r="A43" s="1028" t="s">
        <v>20</v>
      </c>
      <c r="B43" s="1029"/>
      <c r="C43" s="81"/>
      <c r="D43" s="50"/>
      <c r="E43" s="777"/>
      <c r="F43" s="777"/>
      <c r="G43" s="777"/>
      <c r="H43" s="944"/>
    </row>
    <row r="44" spans="1:9" s="303" customFormat="1">
      <c r="A44" s="1028" t="s">
        <v>36</v>
      </c>
      <c r="B44" s="1029"/>
      <c r="C44" s="81"/>
      <c r="D44" s="50"/>
      <c r="E44" s="50"/>
      <c r="F44" s="50"/>
      <c r="G44" s="50"/>
      <c r="H44" s="50"/>
    </row>
    <row r="45" spans="1:9" s="303" customFormat="1">
      <c r="A45" s="1028" t="s">
        <v>41</v>
      </c>
      <c r="B45" s="1029"/>
      <c r="C45" s="81"/>
      <c r="D45" s="50"/>
      <c r="E45" s="50"/>
      <c r="F45" s="50"/>
      <c r="G45" s="50"/>
      <c r="H45" s="50"/>
    </row>
    <row r="46" spans="1:9" s="303" customFormat="1">
      <c r="A46" s="1075" t="s">
        <v>21</v>
      </c>
      <c r="B46" s="1076"/>
      <c r="C46" s="81"/>
      <c r="D46" s="50"/>
      <c r="E46" s="50"/>
      <c r="F46" s="50"/>
      <c r="G46" s="50"/>
      <c r="H46" s="50"/>
    </row>
    <row r="47" spans="1:9" s="303" customFormat="1" ht="16.5" customHeight="1">
      <c r="A47" s="1075" t="s">
        <v>25</v>
      </c>
      <c r="B47" s="1076"/>
      <c r="C47" s="81"/>
      <c r="D47" s="50"/>
      <c r="E47" s="50"/>
      <c r="F47" s="50"/>
      <c r="G47" s="50"/>
      <c r="H47" s="50"/>
    </row>
    <row r="48" spans="1:9" s="303" customFormat="1" ht="15" customHeight="1">
      <c r="A48" s="1075" t="s">
        <v>26</v>
      </c>
      <c r="B48" s="1076"/>
      <c r="C48" s="81"/>
      <c r="D48" s="50"/>
      <c r="E48" s="50"/>
      <c r="F48" s="50"/>
      <c r="G48" s="50"/>
      <c r="H48" s="50"/>
    </row>
    <row r="49" spans="1:9" s="303" customFormat="1" ht="15.75" customHeight="1" thickBot="1">
      <c r="A49" s="1073" t="s">
        <v>40</v>
      </c>
      <c r="B49" s="1074"/>
      <c r="C49" s="82"/>
      <c r="D49" s="50"/>
      <c r="E49" s="50"/>
      <c r="F49" s="50"/>
      <c r="G49" s="50"/>
      <c r="H49" s="50"/>
    </row>
    <row r="50" spans="1:9" s="303" customFormat="1" ht="30" customHeight="1" thickTop="1" thickBot="1">
      <c r="A50" s="1062" t="s">
        <v>83</v>
      </c>
      <c r="B50" s="1063"/>
      <c r="C50" s="650">
        <f>SUM(C41:C49)</f>
        <v>0</v>
      </c>
      <c r="D50" s="50"/>
      <c r="E50" s="50"/>
      <c r="F50" s="50"/>
      <c r="G50" s="50"/>
      <c r="H50" s="50"/>
    </row>
    <row r="51" spans="1:9" s="303" customFormat="1">
      <c r="A51" s="778"/>
      <c r="B51" s="778"/>
      <c r="C51" s="779"/>
      <c r="D51" s="50"/>
      <c r="E51" s="50"/>
      <c r="F51" s="50"/>
      <c r="G51" s="50"/>
      <c r="H51" s="50"/>
    </row>
    <row r="52" spans="1:9" ht="9" customHeight="1">
      <c r="C52" s="301"/>
    </row>
    <row r="53" spans="1:9">
      <c r="A53" s="1077" t="s">
        <v>91</v>
      </c>
      <c r="B53" s="1077"/>
      <c r="C53" s="1078"/>
      <c r="D53" s="1078"/>
      <c r="E53" s="1078"/>
      <c r="F53" s="1078"/>
      <c r="G53" s="1078"/>
      <c r="H53" s="1078"/>
    </row>
    <row r="54" spans="1:9" ht="16.5" customHeight="1">
      <c r="A54" s="1067" t="s">
        <v>161</v>
      </c>
      <c r="B54" s="1068"/>
      <c r="C54" s="1091" t="str">
        <f>Dates!A9</f>
        <v xml:space="preserve">Fiscal Year Ended March 31, 2017  ($000's) </v>
      </c>
      <c r="D54" s="1092"/>
      <c r="E54" s="1092"/>
      <c r="F54" s="1092"/>
      <c r="G54" s="1092"/>
      <c r="H54" s="1092"/>
      <c r="I54" s="1093"/>
    </row>
    <row r="55" spans="1:9" ht="12.75" customHeight="1">
      <c r="A55" s="1069"/>
      <c r="B55" s="1070"/>
      <c r="C55" s="710" t="s">
        <v>45</v>
      </c>
      <c r="D55" s="639" t="s">
        <v>46</v>
      </c>
      <c r="E55" s="639" t="s">
        <v>47</v>
      </c>
      <c r="F55" s="639" t="s">
        <v>48</v>
      </c>
      <c r="G55" s="639" t="s">
        <v>53</v>
      </c>
      <c r="H55" s="639" t="s">
        <v>183</v>
      </c>
      <c r="I55" s="639" t="s">
        <v>505</v>
      </c>
    </row>
    <row r="56" spans="1:9" ht="48.75" customHeight="1">
      <c r="A56" s="1071"/>
      <c r="B56" s="1072"/>
      <c r="C56" s="535" t="s">
        <v>124</v>
      </c>
      <c r="D56" s="536" t="s">
        <v>4</v>
      </c>
      <c r="E56" s="642" t="s">
        <v>24</v>
      </c>
      <c r="F56" s="642" t="s">
        <v>34</v>
      </c>
      <c r="G56" s="642" t="s">
        <v>5</v>
      </c>
      <c r="H56" s="642" t="s">
        <v>513</v>
      </c>
      <c r="I56" s="642" t="s">
        <v>431</v>
      </c>
    </row>
    <row r="57" spans="1:9">
      <c r="A57" s="1024"/>
      <c r="B57" s="1025"/>
      <c r="C57" s="630"/>
      <c r="D57" s="630"/>
      <c r="E57" s="630"/>
      <c r="F57" s="630"/>
      <c r="G57" s="630"/>
      <c r="H57" s="630"/>
      <c r="I57" s="630"/>
    </row>
    <row r="58" spans="1:9">
      <c r="A58" s="1024"/>
      <c r="B58" s="1025"/>
      <c r="C58" s="630"/>
      <c r="D58" s="630"/>
      <c r="E58" s="630"/>
      <c r="F58" s="630"/>
      <c r="G58" s="630"/>
      <c r="H58" s="630"/>
      <c r="I58" s="630"/>
    </row>
    <row r="59" spans="1:9" ht="13.2" customHeight="1">
      <c r="A59" s="1024"/>
      <c r="B59" s="1025"/>
      <c r="C59" s="630"/>
      <c r="D59" s="630"/>
      <c r="E59" s="630"/>
      <c r="F59" s="630"/>
      <c r="G59" s="630"/>
      <c r="H59" s="630"/>
      <c r="I59" s="630"/>
    </row>
    <row r="60" spans="1:9">
      <c r="A60" s="1024"/>
      <c r="B60" s="1025"/>
      <c r="C60" s="630"/>
      <c r="D60" s="630"/>
      <c r="E60" s="630"/>
      <c r="F60" s="630"/>
      <c r="G60" s="630"/>
      <c r="H60" s="630"/>
      <c r="I60" s="630"/>
    </row>
    <row r="61" spans="1:9">
      <c r="A61" s="1024"/>
      <c r="B61" s="1025"/>
      <c r="C61" s="630"/>
      <c r="D61" s="630"/>
      <c r="E61" s="630"/>
      <c r="F61" s="630"/>
      <c r="G61" s="630"/>
      <c r="H61" s="630"/>
      <c r="I61" s="630"/>
    </row>
    <row r="62" spans="1:9" ht="13.2" customHeight="1">
      <c r="A62" s="1024"/>
      <c r="B62" s="1025"/>
      <c r="C62" s="630"/>
      <c r="D62" s="630"/>
      <c r="E62" s="630"/>
      <c r="F62" s="630"/>
      <c r="G62" s="630"/>
      <c r="H62" s="630"/>
      <c r="I62" s="630"/>
    </row>
    <row r="63" spans="1:9" ht="13.2" customHeight="1">
      <c r="A63" s="1024"/>
      <c r="B63" s="1025"/>
      <c r="C63" s="630"/>
      <c r="D63" s="630"/>
      <c r="E63" s="630"/>
      <c r="F63" s="630"/>
      <c r="G63" s="630"/>
      <c r="H63" s="630"/>
      <c r="I63" s="630"/>
    </row>
    <row r="64" spans="1:9">
      <c r="A64" s="1024"/>
      <c r="B64" s="1025"/>
      <c r="C64" s="630"/>
      <c r="D64" s="630"/>
      <c r="E64" s="630"/>
      <c r="F64" s="630"/>
      <c r="G64" s="630"/>
      <c r="H64" s="630"/>
      <c r="I64" s="630"/>
    </row>
    <row r="65" spans="1:9">
      <c r="A65" s="1024"/>
      <c r="B65" s="1025"/>
      <c r="C65" s="630"/>
      <c r="D65" s="630"/>
      <c r="E65" s="630"/>
      <c r="F65" s="630"/>
      <c r="G65" s="630"/>
      <c r="H65" s="630"/>
      <c r="I65" s="630"/>
    </row>
    <row r="66" spans="1:9" ht="13.2" customHeight="1">
      <c r="A66" s="1024"/>
      <c r="B66" s="1025"/>
      <c r="C66" s="630"/>
      <c r="D66" s="630"/>
      <c r="E66" s="630"/>
      <c r="F66" s="630"/>
      <c r="G66" s="630"/>
      <c r="H66" s="630"/>
      <c r="I66" s="630"/>
    </row>
    <row r="67" spans="1:9" ht="13.2" customHeight="1">
      <c r="A67" s="1024"/>
      <c r="B67" s="1025"/>
      <c r="C67" s="630"/>
      <c r="D67" s="630"/>
      <c r="E67" s="630"/>
      <c r="F67" s="630"/>
      <c r="G67" s="630"/>
      <c r="H67" s="630"/>
      <c r="I67" s="630"/>
    </row>
    <row r="68" spans="1:9">
      <c r="A68" s="1024"/>
      <c r="B68" s="1025"/>
      <c r="C68" s="630"/>
      <c r="D68" s="630"/>
      <c r="E68" s="630"/>
      <c r="F68" s="630"/>
      <c r="G68" s="630"/>
      <c r="H68" s="630"/>
      <c r="I68" s="630"/>
    </row>
    <row r="69" spans="1:9">
      <c r="A69" s="1024"/>
      <c r="B69" s="1025"/>
      <c r="C69" s="630"/>
      <c r="D69" s="630"/>
      <c r="E69" s="630"/>
      <c r="F69" s="630"/>
      <c r="G69" s="630"/>
      <c r="H69" s="630"/>
      <c r="I69" s="630"/>
    </row>
    <row r="70" spans="1:9" ht="13.2" customHeight="1">
      <c r="A70" s="1024"/>
      <c r="B70" s="1025"/>
      <c r="C70" s="630"/>
      <c r="D70" s="630"/>
      <c r="E70" s="630"/>
      <c r="F70" s="630"/>
      <c r="G70" s="630"/>
      <c r="H70" s="630"/>
      <c r="I70" s="630"/>
    </row>
    <row r="71" spans="1:9" ht="13.2" customHeight="1">
      <c r="A71" s="1024"/>
      <c r="B71" s="1025"/>
      <c r="C71" s="630"/>
      <c r="D71" s="630"/>
      <c r="E71" s="630"/>
      <c r="F71" s="630"/>
      <c r="G71" s="630"/>
      <c r="H71" s="630"/>
      <c r="I71" s="630"/>
    </row>
    <row r="72" spans="1:9">
      <c r="A72" s="1024"/>
      <c r="B72" s="1025"/>
      <c r="C72" s="630"/>
      <c r="D72" s="630"/>
      <c r="E72" s="630"/>
      <c r="F72" s="630"/>
      <c r="G72" s="630"/>
      <c r="H72" s="630"/>
      <c r="I72" s="630"/>
    </row>
    <row r="73" spans="1:9">
      <c r="A73" s="1024"/>
      <c r="B73" s="1025"/>
      <c r="C73" s="630"/>
      <c r="D73" s="630"/>
      <c r="E73" s="630"/>
      <c r="F73" s="630"/>
      <c r="G73" s="630"/>
      <c r="H73" s="630"/>
      <c r="I73" s="630"/>
    </row>
    <row r="74" spans="1:9" ht="13.2" customHeight="1">
      <c r="A74" s="1024"/>
      <c r="B74" s="1025"/>
      <c r="C74" s="630"/>
      <c r="D74" s="630"/>
      <c r="E74" s="630"/>
      <c r="F74" s="630"/>
      <c r="G74" s="630"/>
      <c r="H74" s="630"/>
      <c r="I74" s="630"/>
    </row>
    <row r="75" spans="1:9" ht="13.2" customHeight="1">
      <c r="A75" s="1024"/>
      <c r="B75" s="1025"/>
      <c r="C75" s="630"/>
      <c r="D75" s="630"/>
      <c r="E75" s="630"/>
      <c r="F75" s="630"/>
      <c r="G75" s="630"/>
      <c r="H75" s="630"/>
      <c r="I75" s="630"/>
    </row>
    <row r="76" spans="1:9">
      <c r="A76" s="1024"/>
      <c r="B76" s="1025"/>
      <c r="C76" s="630"/>
      <c r="D76" s="630"/>
      <c r="E76" s="630"/>
      <c r="F76" s="630"/>
      <c r="G76" s="630"/>
      <c r="H76" s="630"/>
      <c r="I76" s="630"/>
    </row>
    <row r="77" spans="1:9" s="780" customFormat="1" ht="17.25" customHeight="1" thickBot="1">
      <c r="A77" s="1104" t="s">
        <v>384</v>
      </c>
      <c r="B77" s="1105"/>
      <c r="C77" s="537">
        <f>SUM(C57:C76)</f>
        <v>0</v>
      </c>
      <c r="D77" s="643">
        <f t="shared" ref="D77:I77" si="0">SUM(D57:D76)</f>
        <v>0</v>
      </c>
      <c r="E77" s="643">
        <f t="shared" si="0"/>
        <v>0</v>
      </c>
      <c r="F77" s="643">
        <f t="shared" si="0"/>
        <v>0</v>
      </c>
      <c r="G77" s="643">
        <f t="shared" si="0"/>
        <v>0</v>
      </c>
      <c r="H77" s="643">
        <f t="shared" si="0"/>
        <v>0</v>
      </c>
      <c r="I77" s="643">
        <f t="shared" si="0"/>
        <v>0</v>
      </c>
    </row>
    <row r="78" spans="1:9" ht="12.75" customHeight="1" thickTop="1">
      <c r="B78" s="781"/>
      <c r="C78" s="781"/>
      <c r="D78" s="405"/>
      <c r="E78" s="405"/>
      <c r="F78" s="405"/>
      <c r="G78" s="405"/>
      <c r="H78" s="405"/>
    </row>
    <row r="79" spans="1:9">
      <c r="A79" s="709" t="s">
        <v>7</v>
      </c>
      <c r="C79" s="301"/>
    </row>
    <row r="80" spans="1:9" ht="25.5" customHeight="1">
      <c r="A80" s="1066" t="s">
        <v>216</v>
      </c>
      <c r="B80" s="1066"/>
      <c r="C80" s="1066"/>
      <c r="D80" s="1066"/>
      <c r="E80" s="1066"/>
      <c r="F80" s="1066"/>
      <c r="G80" s="1066"/>
      <c r="H80" s="1066"/>
    </row>
    <row r="81" spans="1:9">
      <c r="A81" s="708"/>
      <c r="B81" s="708"/>
      <c r="C81" s="708"/>
      <c r="D81" s="708"/>
      <c r="E81" s="708"/>
      <c r="F81" s="708"/>
      <c r="G81" s="708"/>
      <c r="H81" s="708"/>
    </row>
    <row r="82" spans="1:9" ht="27.75" customHeight="1">
      <c r="A82" s="1099" t="s">
        <v>456</v>
      </c>
      <c r="B82" s="1099"/>
      <c r="C82" s="1099"/>
      <c r="D82" s="1099"/>
      <c r="E82" s="1099"/>
      <c r="F82" s="1099"/>
      <c r="G82" s="1099"/>
      <c r="H82" s="1099"/>
    </row>
    <row r="83" spans="1:9">
      <c r="A83" s="715"/>
      <c r="B83" s="715"/>
      <c r="C83" s="715"/>
      <c r="D83" s="715"/>
      <c r="E83" s="715"/>
      <c r="F83" s="715"/>
      <c r="G83" s="715"/>
      <c r="H83" s="715"/>
    </row>
    <row r="84" spans="1:9" ht="39.75" customHeight="1">
      <c r="A84" s="1094" t="s">
        <v>512</v>
      </c>
      <c r="B84" s="1094"/>
      <c r="C84" s="1094"/>
      <c r="D84" s="1094"/>
      <c r="E84" s="1094"/>
      <c r="F84" s="1098"/>
      <c r="G84" s="1098"/>
      <c r="H84" s="1098"/>
    </row>
    <row r="85" spans="1:9" ht="22.5" customHeight="1">
      <c r="A85" s="1094"/>
      <c r="B85" s="1095"/>
      <c r="C85" s="1095"/>
      <c r="D85" s="1095"/>
      <c r="E85" s="1095"/>
      <c r="F85" s="1096"/>
      <c r="G85" s="1096"/>
      <c r="H85" s="1096"/>
      <c r="I85" s="1097"/>
    </row>
    <row r="86" spans="1:9" ht="27.75" customHeight="1">
      <c r="A86" s="1066" t="s">
        <v>451</v>
      </c>
      <c r="B86" s="1100"/>
      <c r="C86" s="1100"/>
      <c r="D86" s="1100"/>
      <c r="E86" s="1100"/>
      <c r="F86" s="1100"/>
      <c r="G86" s="1100"/>
      <c r="H86" s="1100"/>
    </row>
    <row r="87" spans="1:9" ht="23.25" customHeight="1">
      <c r="A87" s="33" t="s">
        <v>179</v>
      </c>
      <c r="B87" s="272"/>
      <c r="C87" s="272"/>
      <c r="D87" s="272"/>
      <c r="E87" s="782"/>
      <c r="F87" s="782"/>
      <c r="G87" s="782"/>
      <c r="H87" s="782"/>
    </row>
    <row r="88" spans="1:9" ht="21.75" customHeight="1">
      <c r="A88" s="33" t="s">
        <v>180</v>
      </c>
      <c r="B88" s="272"/>
      <c r="C88" s="272"/>
      <c r="D88" s="272"/>
      <c r="E88" s="782"/>
      <c r="F88" s="782"/>
      <c r="G88" s="782"/>
      <c r="H88" s="782"/>
    </row>
    <row r="89" spans="1:9" ht="21" customHeight="1">
      <c r="A89" s="33" t="s">
        <v>181</v>
      </c>
      <c r="B89" s="272"/>
      <c r="C89" s="272"/>
      <c r="D89" s="272"/>
      <c r="E89" s="782"/>
      <c r="F89" s="782"/>
      <c r="G89" s="782"/>
      <c r="H89" s="782"/>
    </row>
    <row r="90" spans="1:9" ht="11.25" customHeight="1">
      <c r="B90" s="782"/>
      <c r="C90" s="782"/>
      <c r="D90" s="782"/>
      <c r="E90" s="782"/>
      <c r="F90" s="782"/>
      <c r="G90" s="782"/>
      <c r="H90" s="782"/>
    </row>
    <row r="91" spans="1:9" s="48" customFormat="1" ht="15.6">
      <c r="A91" s="519" t="s">
        <v>275</v>
      </c>
      <c r="B91" s="727"/>
      <c r="C91" s="727"/>
      <c r="D91" s="727"/>
      <c r="E91" s="727"/>
      <c r="F91" s="727"/>
      <c r="G91" s="727"/>
      <c r="H91" s="727"/>
      <c r="I91" s="727"/>
    </row>
    <row r="92" spans="1:9" s="48" customFormat="1">
      <c r="A92" s="714"/>
      <c r="B92" s="714"/>
      <c r="C92" s="714"/>
      <c r="D92" s="714"/>
      <c r="E92" s="714"/>
      <c r="F92" s="714"/>
      <c r="G92" s="714"/>
      <c r="H92" s="714"/>
      <c r="I92" s="714"/>
    </row>
    <row r="93" spans="1:9" s="48" customFormat="1">
      <c r="A93" s="518"/>
      <c r="B93" s="518"/>
      <c r="C93" s="518"/>
      <c r="D93" s="518"/>
      <c r="E93" s="714"/>
      <c r="F93" s="714"/>
      <c r="G93" s="714"/>
      <c r="H93" s="714"/>
      <c r="I93" s="714"/>
    </row>
    <row r="94" spans="1:9" s="48" customFormat="1">
      <c r="A94" s="517"/>
      <c r="B94" s="517"/>
      <c r="C94" s="517"/>
      <c r="D94" s="517"/>
      <c r="E94" s="714"/>
      <c r="F94" s="714"/>
      <c r="G94" s="714"/>
      <c r="H94" s="714"/>
      <c r="I94" s="714"/>
    </row>
    <row r="95" spans="1:9" s="48" customFormat="1">
      <c r="A95" s="518"/>
      <c r="B95" s="518"/>
      <c r="C95" s="518"/>
      <c r="D95" s="518"/>
      <c r="E95" s="714"/>
      <c r="F95" s="714"/>
      <c r="G95" s="714"/>
      <c r="H95" s="714"/>
      <c r="I95" s="714"/>
    </row>
    <row r="96" spans="1:9" s="48" customFormat="1">
      <c r="A96" s="517"/>
      <c r="B96" s="517"/>
      <c r="C96" s="517"/>
      <c r="D96" s="517"/>
      <c r="E96" s="714"/>
      <c r="F96" s="714"/>
      <c r="G96" s="714"/>
      <c r="H96" s="714"/>
      <c r="I96" s="714"/>
    </row>
    <row r="97" spans="1:9" s="48" customFormat="1">
      <c r="A97" s="518"/>
      <c r="B97" s="518"/>
      <c r="C97" s="518"/>
      <c r="D97" s="518"/>
      <c r="E97" s="714"/>
      <c r="F97" s="714"/>
      <c r="G97" s="714"/>
      <c r="H97" s="714"/>
      <c r="I97" s="714"/>
    </row>
    <row r="98" spans="1:9">
      <c r="E98" s="303"/>
      <c r="F98" s="303"/>
      <c r="G98" s="303"/>
      <c r="H98" s="303"/>
    </row>
    <row r="99" spans="1:9">
      <c r="E99" s="303"/>
      <c r="F99" s="303"/>
      <c r="G99" s="303"/>
      <c r="H99" s="303"/>
    </row>
    <row r="100" spans="1:9">
      <c r="A100" s="33" t="s">
        <v>27</v>
      </c>
      <c r="B100" s="33"/>
      <c r="D100" s="275"/>
      <c r="E100" s="783"/>
      <c r="F100" s="783"/>
      <c r="G100" s="303"/>
      <c r="H100" s="303"/>
    </row>
    <row r="101" spans="1:9">
      <c r="A101" s="784" t="s">
        <v>443</v>
      </c>
      <c r="D101" s="275"/>
      <c r="E101" s="783"/>
      <c r="F101" s="783"/>
      <c r="G101" s="303"/>
      <c r="H101" s="303"/>
    </row>
    <row r="102" spans="1:9">
      <c r="D102" s="275"/>
      <c r="E102" s="783"/>
      <c r="F102" s="783"/>
      <c r="G102" s="303"/>
      <c r="H102" s="303"/>
    </row>
    <row r="103" spans="1:9">
      <c r="A103" s="33" t="s">
        <v>37</v>
      </c>
      <c r="B103" s="33"/>
      <c r="E103" s="303"/>
      <c r="F103" s="303"/>
      <c r="G103" s="303"/>
      <c r="H103" s="303"/>
    </row>
    <row r="104" spans="1:9">
      <c r="E104" s="303"/>
      <c r="F104" s="303"/>
      <c r="G104" s="303"/>
      <c r="H104" s="303"/>
    </row>
    <row r="105" spans="1:9">
      <c r="E105" s="303"/>
      <c r="F105" s="303"/>
      <c r="G105" s="303"/>
      <c r="H105" s="303"/>
    </row>
    <row r="106" spans="1:9">
      <c r="A106" s="33" t="s">
        <v>28</v>
      </c>
      <c r="B106" s="33"/>
    </row>
    <row r="107" spans="1:9">
      <c r="A107" s="784" t="s">
        <v>444</v>
      </c>
    </row>
    <row r="108" spans="1:9" s="785" customFormat="1">
      <c r="A108" s="47"/>
      <c r="B108" s="47"/>
      <c r="C108" s="47"/>
      <c r="D108" s="47"/>
    </row>
    <row r="109" spans="1:9" s="785" customFormat="1">
      <c r="A109" s="33" t="s">
        <v>39</v>
      </c>
      <c r="B109" s="33"/>
      <c r="C109" s="48"/>
      <c r="D109" s="48"/>
    </row>
    <row r="110" spans="1:9" s="785" customFormat="1" ht="11.4">
      <c r="C110" s="786"/>
    </row>
    <row r="111" spans="1:9" s="785" customFormat="1" ht="11.4">
      <c r="C111" s="786"/>
    </row>
    <row r="112" spans="1:9" s="785" customFormat="1" ht="11.4">
      <c r="C112" s="786"/>
    </row>
    <row r="113" spans="3:3" s="785" customFormat="1" ht="11.4">
      <c r="C113" s="786"/>
    </row>
    <row r="114" spans="3:3">
      <c r="C114" s="786"/>
    </row>
    <row r="115" spans="3:3">
      <c r="C115" s="786"/>
    </row>
    <row r="116" spans="3:3">
      <c r="C116" s="786"/>
    </row>
    <row r="117" spans="3:3">
      <c r="C117" s="786"/>
    </row>
  </sheetData>
  <sheetProtection password="DE6E" sheet="1" objects="1" scenarios="1" formatCells="0" formatColumns="0" formatRows="0" insertRows="0"/>
  <mergeCells count="60">
    <mergeCell ref="A85:I85"/>
    <mergeCell ref="A84:H84"/>
    <mergeCell ref="A82:H82"/>
    <mergeCell ref="A86:H86"/>
    <mergeCell ref="G18:I20"/>
    <mergeCell ref="G21:I21"/>
    <mergeCell ref="A75:B75"/>
    <mergeCell ref="A43:B43"/>
    <mergeCell ref="A44:B44"/>
    <mergeCell ref="A45:B45"/>
    <mergeCell ref="A73:B73"/>
    <mergeCell ref="A57:B57"/>
    <mergeCell ref="A72:B72"/>
    <mergeCell ref="A74:B74"/>
    <mergeCell ref="A76:B76"/>
    <mergeCell ref="A77:B77"/>
    <mergeCell ref="A50:B50"/>
    <mergeCell ref="E19:E20"/>
    <mergeCell ref="A80:H80"/>
    <mergeCell ref="A54:B56"/>
    <mergeCell ref="A49:B49"/>
    <mergeCell ref="A46:B46"/>
    <mergeCell ref="A53:H53"/>
    <mergeCell ref="A47:B47"/>
    <mergeCell ref="A48:B48"/>
    <mergeCell ref="G22:I24"/>
    <mergeCell ref="G25:I27"/>
    <mergeCell ref="G32:I34"/>
    <mergeCell ref="C54:I54"/>
    <mergeCell ref="G29:I31"/>
    <mergeCell ref="A58:B58"/>
    <mergeCell ref="A59:B59"/>
    <mergeCell ref="A1:H1"/>
    <mergeCell ref="A41:B41"/>
    <mergeCell ref="A42:B42"/>
    <mergeCell ref="A2:H2"/>
    <mergeCell ref="A3:H3"/>
    <mergeCell ref="A8:A9"/>
    <mergeCell ref="B8:B9"/>
    <mergeCell ref="B5:D5"/>
    <mergeCell ref="G35:I35"/>
    <mergeCell ref="G14:I14"/>
    <mergeCell ref="G8:I9"/>
    <mergeCell ref="A38:C38"/>
    <mergeCell ref="G13:I13"/>
    <mergeCell ref="G10:I12"/>
    <mergeCell ref="G15:I17"/>
    <mergeCell ref="G28:I28"/>
    <mergeCell ref="A60:B60"/>
    <mergeCell ref="A61:B61"/>
    <mergeCell ref="A62:B62"/>
    <mergeCell ref="A63:B63"/>
    <mergeCell ref="A64:B64"/>
    <mergeCell ref="A70:B70"/>
    <mergeCell ref="A71:B71"/>
    <mergeCell ref="A65:B65"/>
    <mergeCell ref="A66:B66"/>
    <mergeCell ref="A67:B67"/>
    <mergeCell ref="A68:B68"/>
    <mergeCell ref="A69:B69"/>
  </mergeCells>
  <phoneticPr fontId="0" type="noConversion"/>
  <printOptions horizontalCentered="1"/>
  <pageMargins left="0.3" right="0.3" top="0.3" bottom="0.3" header="0.24" footer="0.24"/>
  <pageSetup paperSize="5" scale="54" orientation="portrait" cellComments="asDisplayed"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ICP!$A:$A</xm:f>
          </x14:formula1>
          <xm:sqref>A57:B76</xm:sqref>
        </x14:dataValidation>
        <x14:dataValidation type="list" allowBlank="1" showInputMessage="1" showErrorMessage="1">
          <x14:formula1>
            <xm:f>ICP!$A$1:$A$59</xm:f>
          </x14:formula1>
          <xm:sqref>B5:D5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92D050"/>
    <pageSetUpPr fitToPage="1"/>
  </sheetPr>
  <dimension ref="A1:IP96"/>
  <sheetViews>
    <sheetView showGridLines="0" topLeftCell="B13" zoomScaleNormal="100" workbookViewId="0">
      <selection activeCell="C43" sqref="C43:H43"/>
    </sheetView>
  </sheetViews>
  <sheetFormatPr defaultColWidth="9.109375" defaultRowHeight="13.2"/>
  <cols>
    <col min="1" max="1" width="52.109375" style="47" customWidth="1"/>
    <col min="2" max="2" width="13.88671875" style="47" customWidth="1"/>
    <col min="3" max="4" width="18.6640625" style="47" customWidth="1"/>
    <col min="5" max="6" width="14.88671875" style="302" customWidth="1"/>
    <col min="7" max="7" width="15.6640625" style="303" customWidth="1"/>
    <col min="8" max="8" width="15.6640625" style="47" customWidth="1"/>
    <col min="9" max="9" width="16.88671875" style="47" customWidth="1"/>
    <col min="10" max="16384" width="9.109375" style="47"/>
  </cols>
  <sheetData>
    <row r="1" spans="1:250" ht="15.6">
      <c r="A1" s="1021" t="str">
        <f>'Tab Contents'!A1:C1</f>
        <v>2016-17 PUBLIC ACCOUNTS</v>
      </c>
      <c r="B1" s="1021"/>
      <c r="C1" s="1021"/>
      <c r="D1" s="1021"/>
      <c r="E1" s="1021"/>
      <c r="F1" s="1021"/>
      <c r="G1" s="1021"/>
    </row>
    <row r="2" spans="1:250" ht="15.6">
      <c r="A2" s="1132" t="s">
        <v>156</v>
      </c>
      <c r="B2" s="1132"/>
      <c r="C2" s="1132"/>
      <c r="D2" s="1132"/>
      <c r="E2" s="1132"/>
      <c r="F2" s="1132"/>
      <c r="G2" s="1132"/>
    </row>
    <row r="3" spans="1:250" ht="13.8" thickBot="1">
      <c r="A3" s="1022" t="s">
        <v>18</v>
      </c>
      <c r="B3" s="1022"/>
      <c r="C3" s="1022"/>
      <c r="D3" s="1022"/>
      <c r="E3" s="1022"/>
      <c r="F3" s="1022"/>
      <c r="G3" s="1022"/>
      <c r="H3" s="276"/>
      <c r="I3" s="276"/>
      <c r="J3" s="161"/>
      <c r="K3" s="1106"/>
      <c r="L3" s="1106"/>
      <c r="M3" s="1106"/>
      <c r="N3" s="1106"/>
      <c r="O3" s="1106"/>
      <c r="P3" s="1106"/>
      <c r="Q3" s="1106"/>
      <c r="R3" s="1106"/>
      <c r="S3" s="1106"/>
      <c r="T3" s="1106"/>
      <c r="U3" s="1106"/>
      <c r="V3" s="1106"/>
      <c r="W3" s="1106"/>
      <c r="X3" s="1106"/>
      <c r="Y3" s="1106"/>
      <c r="Z3" s="1106"/>
      <c r="AA3" s="1106"/>
      <c r="AB3" s="1106"/>
      <c r="AC3" s="1106"/>
      <c r="AD3" s="1106"/>
      <c r="AE3" s="1106"/>
      <c r="AF3" s="1106"/>
      <c r="AG3" s="1106"/>
      <c r="AH3" s="1106"/>
      <c r="AI3" s="1106"/>
      <c r="AJ3" s="1106"/>
      <c r="AK3" s="1106"/>
      <c r="AL3" s="1106"/>
      <c r="AM3" s="1106"/>
      <c r="AN3" s="1106"/>
      <c r="AO3" s="1106"/>
      <c r="AP3" s="1106"/>
      <c r="AQ3" s="1106"/>
      <c r="AR3" s="1106"/>
      <c r="AS3" s="1106"/>
      <c r="AT3" s="1106"/>
      <c r="AU3" s="1106"/>
      <c r="AV3" s="1106"/>
      <c r="AW3" s="1106"/>
      <c r="AX3" s="1106"/>
      <c r="AY3" s="1106"/>
      <c r="AZ3" s="1106"/>
      <c r="BA3" s="1106"/>
      <c r="BB3" s="1106"/>
      <c r="BC3" s="1106"/>
      <c r="BD3" s="1106"/>
      <c r="BE3" s="1106"/>
      <c r="BF3" s="1106"/>
      <c r="BG3" s="1106"/>
      <c r="BH3" s="1106"/>
      <c r="BI3" s="1106"/>
      <c r="BJ3" s="1106"/>
      <c r="BK3" s="1106"/>
      <c r="BL3" s="1106"/>
      <c r="BM3" s="1106"/>
      <c r="BN3" s="1106"/>
      <c r="BO3" s="1106"/>
      <c r="BP3" s="1106"/>
      <c r="BQ3" s="1106"/>
      <c r="BR3" s="1106"/>
      <c r="BS3" s="1106"/>
      <c r="BT3" s="1106"/>
      <c r="BU3" s="1106"/>
      <c r="BV3" s="1106"/>
      <c r="BW3" s="1106"/>
      <c r="BX3" s="1106"/>
      <c r="BY3" s="1106"/>
      <c r="BZ3" s="1106"/>
      <c r="CA3" s="1106"/>
      <c r="CB3" s="1106"/>
      <c r="CC3" s="1106"/>
      <c r="CD3" s="1106"/>
      <c r="CE3" s="1106"/>
      <c r="CF3" s="1106"/>
      <c r="CG3" s="1106"/>
      <c r="CH3" s="1106"/>
      <c r="CI3" s="1106"/>
      <c r="CJ3" s="1106"/>
      <c r="CK3" s="1106"/>
      <c r="CL3" s="1106"/>
      <c r="CM3" s="1106"/>
      <c r="CN3" s="1106"/>
      <c r="CO3" s="1106"/>
      <c r="CP3" s="1106"/>
      <c r="CQ3" s="1106"/>
      <c r="CR3" s="1106"/>
      <c r="CS3" s="1106"/>
      <c r="CT3" s="1106"/>
      <c r="CU3" s="1106"/>
      <c r="CV3" s="1106"/>
      <c r="CW3" s="1106"/>
      <c r="CX3" s="1106"/>
      <c r="CY3" s="1106"/>
      <c r="CZ3" s="1106"/>
      <c r="DA3" s="1106"/>
      <c r="DB3" s="1106"/>
      <c r="DC3" s="1106"/>
      <c r="DD3" s="1106"/>
      <c r="DE3" s="1106"/>
      <c r="DF3" s="1106"/>
      <c r="DG3" s="1106"/>
      <c r="DH3" s="1106"/>
      <c r="DI3" s="1106"/>
      <c r="DJ3" s="1106"/>
      <c r="DK3" s="1106"/>
      <c r="DL3" s="1106"/>
      <c r="DM3" s="1106"/>
      <c r="DN3" s="1106"/>
      <c r="DO3" s="1106"/>
      <c r="DP3" s="1106"/>
      <c r="DQ3" s="1106"/>
      <c r="DR3" s="1106"/>
      <c r="DS3" s="1106"/>
      <c r="DT3" s="1106"/>
      <c r="DU3" s="1106"/>
      <c r="DV3" s="1106"/>
      <c r="DW3" s="1106"/>
      <c r="DX3" s="1106"/>
      <c r="DY3" s="1106"/>
      <c r="DZ3" s="1106"/>
      <c r="EA3" s="1106"/>
      <c r="EB3" s="1106"/>
      <c r="EC3" s="1106"/>
      <c r="ED3" s="1106"/>
      <c r="EE3" s="1106"/>
      <c r="EF3" s="1106"/>
      <c r="EG3" s="1106"/>
      <c r="EH3" s="1106"/>
      <c r="EI3" s="1106"/>
      <c r="EJ3" s="1106"/>
      <c r="EK3" s="1106"/>
      <c r="EL3" s="1106"/>
      <c r="EM3" s="1106"/>
      <c r="EN3" s="1106"/>
      <c r="EO3" s="1106"/>
      <c r="EP3" s="1106"/>
      <c r="EQ3" s="1106"/>
      <c r="ER3" s="1106"/>
      <c r="ES3" s="1106"/>
      <c r="ET3" s="1106"/>
      <c r="EU3" s="1106"/>
      <c r="EV3" s="1106"/>
      <c r="EW3" s="1106"/>
      <c r="EX3" s="1106"/>
      <c r="EY3" s="1106"/>
      <c r="EZ3" s="1106"/>
      <c r="FA3" s="1106"/>
      <c r="FB3" s="1106"/>
      <c r="FC3" s="1106"/>
      <c r="FD3" s="1106"/>
      <c r="FE3" s="1106"/>
      <c r="FF3" s="1106"/>
      <c r="FG3" s="1106"/>
      <c r="FH3" s="1106"/>
      <c r="FI3" s="1106"/>
      <c r="FJ3" s="1106"/>
      <c r="FK3" s="1106"/>
      <c r="FL3" s="1106"/>
      <c r="FM3" s="1106"/>
      <c r="FN3" s="1106"/>
      <c r="FO3" s="1106"/>
      <c r="FP3" s="1106"/>
      <c r="FQ3" s="1106"/>
      <c r="FR3" s="1106"/>
      <c r="FS3" s="1106"/>
      <c r="FT3" s="1106"/>
      <c r="FU3" s="1106"/>
      <c r="FV3" s="1106"/>
      <c r="FW3" s="1106"/>
      <c r="FX3" s="1106"/>
      <c r="FY3" s="1106"/>
      <c r="FZ3" s="1106"/>
      <c r="GA3" s="1106"/>
      <c r="GB3" s="1106"/>
      <c r="GC3" s="1106"/>
      <c r="GD3" s="1106"/>
      <c r="GE3" s="1106"/>
      <c r="GF3" s="1106"/>
      <c r="GG3" s="1106"/>
      <c r="GH3" s="1106"/>
      <c r="GI3" s="1106"/>
      <c r="GJ3" s="1106"/>
      <c r="GK3" s="1106"/>
      <c r="GL3" s="1106"/>
      <c r="GM3" s="1106"/>
      <c r="GN3" s="1106"/>
      <c r="GO3" s="1106"/>
      <c r="GP3" s="1106"/>
      <c r="GQ3" s="1106"/>
      <c r="GR3" s="1106"/>
      <c r="GS3" s="1106"/>
      <c r="GT3" s="1106"/>
      <c r="GU3" s="1106"/>
      <c r="GV3" s="1106"/>
      <c r="GW3" s="1106"/>
      <c r="GX3" s="1106"/>
      <c r="GY3" s="1106"/>
      <c r="GZ3" s="1106"/>
      <c r="HA3" s="1106"/>
      <c r="HB3" s="1106"/>
      <c r="HC3" s="1106"/>
      <c r="HD3" s="1106"/>
      <c r="HE3" s="1106"/>
      <c r="HF3" s="1106"/>
      <c r="HG3" s="1106"/>
      <c r="HH3" s="1106"/>
      <c r="HI3" s="1106"/>
      <c r="HJ3" s="1106"/>
      <c r="HK3" s="1106"/>
      <c r="HL3" s="1106"/>
      <c r="HM3" s="1106"/>
      <c r="HN3" s="1106"/>
      <c r="HO3" s="1106"/>
      <c r="HP3" s="1106"/>
      <c r="HQ3" s="1106"/>
      <c r="HR3" s="1106"/>
      <c r="HS3" s="1106"/>
      <c r="HT3" s="1106"/>
      <c r="HU3" s="1106"/>
      <c r="HV3" s="1106"/>
      <c r="HW3" s="1106"/>
      <c r="HX3" s="1106"/>
      <c r="HY3" s="1106"/>
      <c r="HZ3" s="1106"/>
      <c r="IA3" s="1106"/>
      <c r="IB3" s="1106"/>
      <c r="IC3" s="1106"/>
      <c r="ID3" s="1106"/>
      <c r="IE3" s="1106"/>
      <c r="IF3" s="1106"/>
      <c r="IG3" s="1106"/>
      <c r="IH3" s="1106"/>
      <c r="II3" s="1106"/>
      <c r="IJ3" s="1106"/>
      <c r="IK3" s="1106"/>
      <c r="IL3" s="1106"/>
      <c r="IM3" s="1106"/>
      <c r="IN3" s="1106"/>
      <c r="IO3" s="1106"/>
      <c r="IP3" s="1106"/>
    </row>
    <row r="4" spans="1:250" ht="13.8" thickBot="1">
      <c r="A4" s="1106"/>
      <c r="B4" s="1106"/>
      <c r="C4" s="1106"/>
      <c r="D4" s="717"/>
      <c r="E4" s="161"/>
      <c r="F4" s="161"/>
      <c r="G4" s="161"/>
      <c r="H4" s="161"/>
      <c r="I4" s="161"/>
      <c r="J4" s="161"/>
      <c r="K4" s="1106"/>
      <c r="L4" s="1106"/>
      <c r="M4" s="1106"/>
      <c r="N4" s="1106"/>
      <c r="O4" s="1106"/>
      <c r="P4" s="1106"/>
      <c r="Q4" s="1106"/>
      <c r="R4" s="1106"/>
      <c r="S4" s="1106"/>
      <c r="T4" s="1106"/>
      <c r="U4" s="1106"/>
      <c r="V4" s="1106"/>
      <c r="W4" s="1106"/>
      <c r="X4" s="1106"/>
      <c r="Y4" s="1106"/>
      <c r="Z4" s="1106"/>
      <c r="AA4" s="1106"/>
      <c r="AB4" s="1106"/>
      <c r="AC4" s="1106"/>
      <c r="AD4" s="1106"/>
      <c r="AE4" s="1106"/>
      <c r="AF4" s="1106"/>
      <c r="AG4" s="1106"/>
      <c r="AH4" s="1106"/>
      <c r="AI4" s="1106"/>
      <c r="AJ4" s="1106"/>
      <c r="AK4" s="1106"/>
      <c r="AL4" s="1106"/>
      <c r="AM4" s="1106"/>
      <c r="AN4" s="1106"/>
      <c r="AO4" s="1106"/>
      <c r="AP4" s="1106"/>
      <c r="AQ4" s="1106"/>
      <c r="AR4" s="1106"/>
      <c r="AS4" s="1106"/>
      <c r="AT4" s="1106"/>
      <c r="AU4" s="1106"/>
      <c r="AV4" s="1106"/>
      <c r="AW4" s="1106"/>
      <c r="AX4" s="1106"/>
      <c r="AY4" s="1106"/>
      <c r="AZ4" s="1106"/>
      <c r="BA4" s="1106"/>
      <c r="BB4" s="1106"/>
      <c r="BC4" s="1106"/>
      <c r="BD4" s="1106"/>
      <c r="BE4" s="1106"/>
      <c r="BF4" s="1106"/>
      <c r="BG4" s="1106"/>
      <c r="BH4" s="1106"/>
      <c r="BI4" s="1106"/>
      <c r="BJ4" s="1106"/>
      <c r="BK4" s="1106"/>
      <c r="BL4" s="1106"/>
      <c r="BM4" s="1106"/>
      <c r="BN4" s="1106"/>
      <c r="BO4" s="1106"/>
      <c r="BP4" s="1106"/>
      <c r="BQ4" s="1106"/>
      <c r="BR4" s="1106"/>
      <c r="BS4" s="1106"/>
      <c r="BT4" s="1106"/>
      <c r="BU4" s="1106"/>
      <c r="BV4" s="1106"/>
      <c r="BW4" s="1106"/>
      <c r="BX4" s="1106"/>
      <c r="BY4" s="1106"/>
      <c r="BZ4" s="1106"/>
      <c r="CA4" s="1106"/>
      <c r="CB4" s="1106"/>
      <c r="CC4" s="1106"/>
      <c r="CD4" s="1106"/>
      <c r="CE4" s="1106"/>
      <c r="CF4" s="1106"/>
      <c r="CG4" s="1106"/>
      <c r="CH4" s="1106"/>
      <c r="CI4" s="1106"/>
      <c r="CJ4" s="1106"/>
      <c r="CK4" s="1106"/>
      <c r="CL4" s="1106"/>
      <c r="CM4" s="1106"/>
      <c r="CN4" s="1106"/>
      <c r="CO4" s="1106"/>
      <c r="CP4" s="1106"/>
      <c r="CQ4" s="1106"/>
      <c r="CR4" s="1106"/>
      <c r="CS4" s="1106"/>
      <c r="CT4" s="1106"/>
      <c r="CU4" s="1106"/>
      <c r="CV4" s="1106"/>
      <c r="CW4" s="1106"/>
      <c r="CX4" s="1106"/>
      <c r="CY4" s="1106"/>
      <c r="CZ4" s="1106"/>
      <c r="DA4" s="1106"/>
      <c r="DB4" s="1106"/>
      <c r="DC4" s="1106"/>
      <c r="DD4" s="1106"/>
      <c r="DE4" s="1106"/>
      <c r="DF4" s="1106"/>
      <c r="DG4" s="1106"/>
      <c r="DH4" s="1106"/>
      <c r="DI4" s="1106"/>
      <c r="DJ4" s="1106"/>
      <c r="DK4" s="1106"/>
      <c r="DL4" s="1106"/>
      <c r="DM4" s="1106"/>
      <c r="DN4" s="1106"/>
      <c r="DO4" s="1106"/>
      <c r="DP4" s="1106"/>
      <c r="DQ4" s="1106"/>
      <c r="DR4" s="1106"/>
      <c r="DS4" s="1106"/>
      <c r="DT4" s="1106"/>
      <c r="DU4" s="1106"/>
      <c r="DV4" s="1106"/>
      <c r="DW4" s="1106"/>
      <c r="DX4" s="1106"/>
      <c r="DY4" s="1106"/>
      <c r="DZ4" s="1106"/>
      <c r="EA4" s="1106"/>
      <c r="EB4" s="1106"/>
      <c r="EC4" s="1106"/>
      <c r="ED4" s="1106"/>
      <c r="EE4" s="1106"/>
      <c r="EF4" s="1106"/>
      <c r="EG4" s="1106"/>
      <c r="EH4" s="1106"/>
      <c r="EI4" s="1106"/>
      <c r="EJ4" s="1106"/>
      <c r="EK4" s="1106"/>
      <c r="EL4" s="1106"/>
      <c r="EM4" s="1106"/>
      <c r="EN4" s="1106"/>
      <c r="EO4" s="1106"/>
      <c r="EP4" s="1106"/>
      <c r="EQ4" s="1106"/>
      <c r="ER4" s="1106"/>
      <c r="ES4" s="1106"/>
      <c r="ET4" s="1106"/>
      <c r="EU4" s="1106"/>
      <c r="EV4" s="1106"/>
      <c r="EW4" s="1106"/>
      <c r="EX4" s="1106"/>
      <c r="EY4" s="1106"/>
      <c r="EZ4" s="1106"/>
      <c r="FA4" s="1106"/>
      <c r="FB4" s="1106"/>
      <c r="FC4" s="1106"/>
      <c r="FD4" s="1106"/>
      <c r="FE4" s="1106"/>
      <c r="FF4" s="1106"/>
      <c r="FG4" s="1106"/>
      <c r="FH4" s="1106"/>
      <c r="FI4" s="1106"/>
      <c r="FJ4" s="1106"/>
      <c r="FK4" s="1106"/>
      <c r="FL4" s="1106"/>
      <c r="FM4" s="1106"/>
      <c r="FN4" s="1106"/>
      <c r="FO4" s="1106"/>
      <c r="FP4" s="1106"/>
      <c r="FQ4" s="1106"/>
      <c r="FR4" s="1106"/>
      <c r="FS4" s="1106"/>
      <c r="FT4" s="1106"/>
      <c r="FU4" s="1106"/>
      <c r="FV4" s="1106"/>
      <c r="FW4" s="1106"/>
      <c r="FX4" s="1106"/>
      <c r="FY4" s="1106"/>
      <c r="FZ4" s="1106"/>
      <c r="GA4" s="1106"/>
      <c r="GB4" s="1106"/>
      <c r="GC4" s="1106"/>
      <c r="GD4" s="1106"/>
      <c r="GE4" s="1106"/>
      <c r="GF4" s="1106"/>
      <c r="GG4" s="1106"/>
      <c r="GH4" s="1106"/>
      <c r="GI4" s="1106"/>
      <c r="GJ4" s="1106"/>
      <c r="GK4" s="1106"/>
      <c r="GL4" s="1106"/>
      <c r="GM4" s="1106"/>
      <c r="GN4" s="1106"/>
      <c r="GO4" s="1106"/>
      <c r="GP4" s="1106"/>
      <c r="GQ4" s="1106"/>
      <c r="GR4" s="1106"/>
      <c r="GS4" s="1106"/>
      <c r="GT4" s="1106"/>
      <c r="GU4" s="1106"/>
      <c r="GV4" s="1106"/>
      <c r="GW4" s="1106"/>
      <c r="GX4" s="1106"/>
      <c r="GY4" s="1106"/>
      <c r="GZ4" s="1106"/>
      <c r="HA4" s="1106"/>
      <c r="HB4" s="1106"/>
      <c r="HC4" s="1106"/>
      <c r="HD4" s="1106"/>
      <c r="HE4" s="1106"/>
      <c r="HF4" s="1106"/>
      <c r="HG4" s="1106"/>
      <c r="HH4" s="1106"/>
      <c r="HI4" s="1106"/>
      <c r="HJ4" s="1106"/>
      <c r="HK4" s="1106"/>
      <c r="HL4" s="1106"/>
      <c r="HM4" s="1106"/>
      <c r="HN4" s="1106"/>
      <c r="HO4" s="1106"/>
      <c r="HP4" s="1106"/>
      <c r="HQ4" s="1106"/>
      <c r="HR4" s="1106"/>
      <c r="HS4" s="1106"/>
      <c r="HT4" s="1106"/>
      <c r="HU4" s="1106"/>
      <c r="HV4" s="1106"/>
      <c r="HW4" s="1106"/>
      <c r="HX4" s="1106"/>
      <c r="HY4" s="1106"/>
      <c r="HZ4" s="1106"/>
      <c r="IA4" s="1106"/>
      <c r="IB4" s="1106"/>
      <c r="IC4" s="1106"/>
      <c r="ID4" s="1106"/>
      <c r="IE4" s="1106"/>
      <c r="IF4" s="1106"/>
      <c r="IG4" s="1106"/>
      <c r="IH4" s="1106"/>
      <c r="II4" s="1106"/>
      <c r="IJ4" s="1106"/>
      <c r="IK4" s="1106"/>
      <c r="IL4" s="1106"/>
      <c r="IM4" s="1106"/>
      <c r="IN4" s="1106"/>
      <c r="IO4" s="1106"/>
      <c r="IP4" s="1106"/>
    </row>
    <row r="5" spans="1:250" ht="16.5" customHeight="1" thickBot="1">
      <c r="A5" s="274" t="str">
        <f>'Form 2A'!A5:D5</f>
        <v>OTHER GOVERNMENT ORGANIZATION NAME:</v>
      </c>
      <c r="B5" s="1157">
        <f>'Form 2A'!B5:D5</f>
        <v>0</v>
      </c>
      <c r="C5" s="1158"/>
      <c r="D5" s="1159"/>
      <c r="G5" s="273"/>
    </row>
    <row r="6" spans="1:250">
      <c r="A6" s="275"/>
      <c r="B6" s="275"/>
    </row>
    <row r="7" spans="1:250" ht="13.8" thickBot="1">
      <c r="A7" s="275" t="s">
        <v>127</v>
      </c>
      <c r="B7" s="275"/>
    </row>
    <row r="8" spans="1:250" ht="12.75" customHeight="1">
      <c r="A8" s="304"/>
      <c r="B8" s="1032" t="s">
        <v>82</v>
      </c>
      <c r="C8" s="277" t="s">
        <v>14</v>
      </c>
      <c r="D8" s="305" t="s">
        <v>14</v>
      </c>
      <c r="E8" s="277" t="s">
        <v>14</v>
      </c>
      <c r="F8" s="277" t="s">
        <v>214</v>
      </c>
      <c r="G8" s="1151" t="s">
        <v>439</v>
      </c>
      <c r="H8" s="1152"/>
      <c r="I8" s="1153"/>
    </row>
    <row r="9" spans="1:250" ht="57.75" customHeight="1">
      <c r="A9" s="707" t="s">
        <v>79</v>
      </c>
      <c r="B9" s="1033"/>
      <c r="C9" s="947" t="str">
        <f>'Form 2A'!C9</f>
        <v>Fiscal Year Ended March 31, 2017</v>
      </c>
      <c r="D9" s="947" t="str">
        <f>'Form 2A'!D9</f>
        <v>Fiscal Year Ended March 31, 2016</v>
      </c>
      <c r="E9" s="279" t="s">
        <v>173</v>
      </c>
      <c r="F9" s="280" t="s">
        <v>173</v>
      </c>
      <c r="G9" s="1154"/>
      <c r="H9" s="1155"/>
      <c r="I9" s="1156"/>
    </row>
    <row r="10" spans="1:250" ht="15" customHeight="1">
      <c r="A10" s="307" t="s">
        <v>223</v>
      </c>
      <c r="B10" s="543" t="s">
        <v>146</v>
      </c>
      <c r="C10" s="122">
        <f>C63</f>
        <v>0</v>
      </c>
      <c r="D10" s="124"/>
      <c r="E10" s="86">
        <f>C10-D10</f>
        <v>0</v>
      </c>
      <c r="F10" s="661" t="e">
        <f>E10/D10</f>
        <v>#DIV/0!</v>
      </c>
      <c r="G10" s="1160"/>
      <c r="H10" s="1161"/>
      <c r="I10" s="1162"/>
    </row>
    <row r="11" spans="1:250" ht="15" customHeight="1">
      <c r="A11" s="283" t="s">
        <v>16</v>
      </c>
      <c r="B11" s="544"/>
      <c r="C11" s="76"/>
      <c r="D11" s="486"/>
      <c r="E11" s="86">
        <f>C11-D11</f>
        <v>0</v>
      </c>
      <c r="F11" s="661" t="e">
        <f>E11/D11</f>
        <v>#DIV/0!</v>
      </c>
      <c r="G11" s="1163"/>
      <c r="H11" s="1164"/>
      <c r="I11" s="1165"/>
    </row>
    <row r="12" spans="1:250" ht="15" customHeight="1">
      <c r="A12" s="283" t="s">
        <v>8</v>
      </c>
      <c r="B12" s="544"/>
      <c r="C12" s="76"/>
      <c r="D12" s="75"/>
      <c r="E12" s="86">
        <f>C12-D12</f>
        <v>0</v>
      </c>
      <c r="F12" s="661" t="e">
        <f>E12/D12</f>
        <v>#DIV/0!</v>
      </c>
      <c r="G12" s="1163"/>
      <c r="H12" s="1164"/>
      <c r="I12" s="1165"/>
    </row>
    <row r="13" spans="1:250" ht="15" customHeight="1">
      <c r="A13" s="283" t="s">
        <v>15</v>
      </c>
      <c r="B13" s="544"/>
      <c r="C13" s="129"/>
      <c r="D13" s="128"/>
      <c r="E13" s="86">
        <f>(C14+C15)-(D14+D15)</f>
        <v>0</v>
      </c>
      <c r="F13" s="662" t="e">
        <f>E13/(D14+D15)</f>
        <v>#DIV/0!</v>
      </c>
      <c r="G13" s="1133"/>
      <c r="H13" s="1134"/>
      <c r="I13" s="1135"/>
    </row>
    <row r="14" spans="1:250" ht="15" customHeight="1">
      <c r="A14" s="284" t="s">
        <v>375</v>
      </c>
      <c r="B14" s="544"/>
      <c r="C14" s="76"/>
      <c r="D14" s="75"/>
      <c r="E14" s="310"/>
      <c r="F14" s="663"/>
      <c r="G14" s="1136"/>
      <c r="H14" s="1137"/>
      <c r="I14" s="1138"/>
    </row>
    <row r="15" spans="1:250" ht="15" customHeight="1">
      <c r="A15" s="282" t="s">
        <v>138</v>
      </c>
      <c r="B15" s="544" t="s">
        <v>149</v>
      </c>
      <c r="C15" s="87">
        <f>F63</f>
        <v>0</v>
      </c>
      <c r="D15" s="75"/>
      <c r="E15" s="311"/>
      <c r="F15" s="664"/>
      <c r="G15" s="1139"/>
      <c r="H15" s="1140"/>
      <c r="I15" s="1141"/>
    </row>
    <row r="16" spans="1:250" ht="15" customHeight="1">
      <c r="A16" s="283" t="s">
        <v>9</v>
      </c>
      <c r="B16" s="544"/>
      <c r="C16" s="76"/>
      <c r="D16" s="75"/>
      <c r="E16" s="86">
        <f>C16-D16</f>
        <v>0</v>
      </c>
      <c r="F16" s="661" t="e">
        <f>E16/D16</f>
        <v>#DIV/0!</v>
      </c>
      <c r="G16" s="1163"/>
      <c r="H16" s="1164"/>
      <c r="I16" s="1165"/>
    </row>
    <row r="17" spans="1:9" ht="15" customHeight="1">
      <c r="A17" s="283" t="s">
        <v>10</v>
      </c>
      <c r="B17" s="544"/>
      <c r="C17" s="129"/>
      <c r="D17" s="128"/>
      <c r="E17" s="86">
        <f>C18+C19-D18-D19</f>
        <v>0</v>
      </c>
      <c r="F17" s="662" t="e">
        <f>E17/(D18+D19)</f>
        <v>#DIV/0!</v>
      </c>
      <c r="G17" s="1142"/>
      <c r="H17" s="1143"/>
      <c r="I17" s="1144"/>
    </row>
    <row r="18" spans="1:9" ht="15" customHeight="1">
      <c r="A18" s="284" t="s">
        <v>375</v>
      </c>
      <c r="B18" s="544"/>
      <c r="C18" s="76"/>
      <c r="D18" s="75"/>
      <c r="E18" s="310"/>
      <c r="F18" s="663"/>
      <c r="G18" s="1145"/>
      <c r="H18" s="1146"/>
      <c r="I18" s="1147"/>
    </row>
    <row r="19" spans="1:9" ht="15" customHeight="1">
      <c r="A19" s="282" t="s">
        <v>138</v>
      </c>
      <c r="B19" s="544" t="s">
        <v>185</v>
      </c>
      <c r="C19" s="87">
        <f>G63</f>
        <v>0</v>
      </c>
      <c r="D19" s="75"/>
      <c r="E19" s="311"/>
      <c r="F19" s="664"/>
      <c r="G19" s="1148"/>
      <c r="H19" s="1149"/>
      <c r="I19" s="1150"/>
    </row>
    <row r="20" spans="1:9" ht="15" customHeight="1">
      <c r="A20" s="283" t="s">
        <v>38</v>
      </c>
      <c r="B20" s="544"/>
      <c r="C20" s="129"/>
      <c r="D20" s="128"/>
      <c r="E20" s="86">
        <f>(C21+C22)-(D21+D22)</f>
        <v>0</v>
      </c>
      <c r="F20" s="662" t="e">
        <f>E20/(D21+D22)</f>
        <v>#DIV/0!</v>
      </c>
      <c r="G20" s="1119"/>
      <c r="H20" s="1120"/>
      <c r="I20" s="1121"/>
    </row>
    <row r="21" spans="1:9" ht="15" customHeight="1">
      <c r="A21" s="284" t="s">
        <v>375</v>
      </c>
      <c r="B21" s="544"/>
      <c r="C21" s="703"/>
      <c r="D21" s="75"/>
      <c r="E21" s="310"/>
      <c r="F21" s="663"/>
      <c r="G21" s="1122"/>
      <c r="H21" s="1123"/>
      <c r="I21" s="1124"/>
    </row>
    <row r="22" spans="1:9" ht="18" customHeight="1">
      <c r="A22" s="282" t="s">
        <v>138</v>
      </c>
      <c r="B22" s="544" t="s">
        <v>147</v>
      </c>
      <c r="C22" s="123">
        <f>D63</f>
        <v>0</v>
      </c>
      <c r="D22" s="75"/>
      <c r="E22" s="311"/>
      <c r="F22" s="664"/>
      <c r="G22" s="1125"/>
      <c r="H22" s="1126"/>
      <c r="I22" s="1127"/>
    </row>
    <row r="23" spans="1:9" ht="17.25" customHeight="1">
      <c r="A23" s="283" t="s">
        <v>76</v>
      </c>
      <c r="B23" s="544"/>
      <c r="C23" s="129"/>
      <c r="D23" s="128"/>
      <c r="E23" s="86">
        <f>(C24+C25)-(D24+D25)</f>
        <v>0</v>
      </c>
      <c r="F23" s="662" t="e">
        <f>E23/(D24+D25)</f>
        <v>#DIV/0!</v>
      </c>
      <c r="G23" s="1107"/>
      <c r="H23" s="1108"/>
      <c r="I23" s="1109"/>
    </row>
    <row r="24" spans="1:9" ht="17.25" customHeight="1">
      <c r="A24" s="284" t="s">
        <v>375</v>
      </c>
      <c r="B24" s="544"/>
      <c r="C24" s="76"/>
      <c r="D24" s="75"/>
      <c r="E24" s="310"/>
      <c r="F24" s="663"/>
      <c r="G24" s="1110"/>
      <c r="H24" s="1111"/>
      <c r="I24" s="1112"/>
    </row>
    <row r="25" spans="1:9" ht="18.75" customHeight="1">
      <c r="A25" s="282" t="s">
        <v>138</v>
      </c>
      <c r="B25" s="544" t="s">
        <v>148</v>
      </c>
      <c r="C25" s="123">
        <f>E63</f>
        <v>0</v>
      </c>
      <c r="D25" s="75"/>
      <c r="E25" s="311"/>
      <c r="F25" s="664"/>
      <c r="G25" s="1116"/>
      <c r="H25" s="1117"/>
      <c r="I25" s="1118"/>
    </row>
    <row r="26" spans="1:9" ht="21" customHeight="1">
      <c r="A26" s="283" t="s">
        <v>118</v>
      </c>
      <c r="B26" s="544"/>
      <c r="C26" s="129"/>
      <c r="D26" s="128"/>
      <c r="E26" s="86">
        <f>(C27+C28)-(D27+D28)</f>
        <v>0</v>
      </c>
      <c r="F26" s="662" t="e">
        <f>E26/(D27+D28)</f>
        <v>#DIV/0!</v>
      </c>
      <c r="G26" s="1107"/>
      <c r="H26" s="1108"/>
      <c r="I26" s="1109"/>
    </row>
    <row r="27" spans="1:9" ht="18" customHeight="1">
      <c r="A27" s="284" t="s">
        <v>375</v>
      </c>
      <c r="B27" s="544"/>
      <c r="C27" s="76"/>
      <c r="D27" s="75"/>
      <c r="E27" s="310"/>
      <c r="F27" s="663"/>
      <c r="G27" s="1110"/>
      <c r="H27" s="1111"/>
      <c r="I27" s="1112"/>
    </row>
    <row r="28" spans="1:9" ht="18.75" customHeight="1">
      <c r="A28" s="282" t="s">
        <v>138</v>
      </c>
      <c r="B28" s="544" t="s">
        <v>65</v>
      </c>
      <c r="C28" s="123">
        <f>-'Form 2F'!$D$31</f>
        <v>0</v>
      </c>
      <c r="D28" s="75"/>
      <c r="E28" s="311"/>
      <c r="F28" s="664"/>
      <c r="G28" s="1116"/>
      <c r="H28" s="1117"/>
      <c r="I28" s="1118"/>
    </row>
    <row r="29" spans="1:9" ht="18" customHeight="1">
      <c r="A29" s="285" t="s">
        <v>225</v>
      </c>
      <c r="B29" s="545"/>
      <c r="C29" s="129"/>
      <c r="D29" s="128"/>
      <c r="E29" s="86">
        <f>(C30+C31)-(D30+D31)</f>
        <v>0</v>
      </c>
      <c r="F29" s="662" t="e">
        <f>E29/(D30+D31)</f>
        <v>#DIV/0!</v>
      </c>
      <c r="G29" s="1107"/>
      <c r="H29" s="1108"/>
      <c r="I29" s="1109"/>
    </row>
    <row r="30" spans="1:9" ht="17.25" customHeight="1">
      <c r="A30" s="284" t="s">
        <v>375</v>
      </c>
      <c r="B30" s="544"/>
      <c r="C30" s="76"/>
      <c r="D30" s="75"/>
      <c r="E30" s="310"/>
      <c r="F30" s="663"/>
      <c r="G30" s="1110"/>
      <c r="H30" s="1111"/>
      <c r="I30" s="1112"/>
    </row>
    <row r="31" spans="1:9">
      <c r="A31" s="282" t="s">
        <v>138</v>
      </c>
      <c r="B31" s="544" t="s">
        <v>65</v>
      </c>
      <c r="C31" s="123">
        <f>-'Form 2F'!$D$59</f>
        <v>0</v>
      </c>
      <c r="D31" s="75"/>
      <c r="E31" s="311"/>
      <c r="F31" s="664"/>
      <c r="G31" s="1116"/>
      <c r="H31" s="1117"/>
      <c r="I31" s="1118"/>
    </row>
    <row r="32" spans="1:9" ht="15" customHeight="1">
      <c r="A32" s="285" t="s">
        <v>78</v>
      </c>
      <c r="B32" s="544"/>
      <c r="C32" s="129"/>
      <c r="D32" s="128"/>
      <c r="E32" s="86">
        <f>(C33+C34)-(D33+D34)</f>
        <v>0</v>
      </c>
      <c r="F32" s="662" t="e">
        <f>E32/(D33+D34)</f>
        <v>#DIV/0!</v>
      </c>
      <c r="G32" s="1107"/>
      <c r="H32" s="1108"/>
      <c r="I32" s="1109"/>
    </row>
    <row r="33" spans="1:9" ht="15" customHeight="1">
      <c r="A33" s="287" t="s">
        <v>375</v>
      </c>
      <c r="B33" s="545"/>
      <c r="C33" s="76"/>
      <c r="D33" s="75"/>
      <c r="E33" s="310"/>
      <c r="F33" s="663"/>
      <c r="G33" s="1110"/>
      <c r="H33" s="1111"/>
      <c r="I33" s="1112"/>
    </row>
    <row r="34" spans="1:9" ht="15" customHeight="1" thickBot="1">
      <c r="A34" s="288" t="s">
        <v>138</v>
      </c>
      <c r="B34" s="544" t="s">
        <v>184</v>
      </c>
      <c r="C34" s="217">
        <f>H63</f>
        <v>0</v>
      </c>
      <c r="D34" s="218"/>
      <c r="E34" s="312"/>
      <c r="F34" s="665"/>
      <c r="G34" s="1113"/>
      <c r="H34" s="1114"/>
      <c r="I34" s="1115"/>
    </row>
    <row r="35" spans="1:9" s="275" customFormat="1" ht="18.75" customHeight="1" thickTop="1" thickBot="1">
      <c r="A35" s="289" t="s">
        <v>224</v>
      </c>
      <c r="B35" s="309"/>
      <c r="C35" s="79">
        <f>SUM(C10:C34)</f>
        <v>0</v>
      </c>
      <c r="D35" s="219">
        <f>SUM(D10:D34)</f>
        <v>0</v>
      </c>
      <c r="E35" s="80">
        <f>C35-D35</f>
        <v>0</v>
      </c>
      <c r="F35" s="666" t="e">
        <f>E35/D35</f>
        <v>#DIV/0!</v>
      </c>
      <c r="G35" s="1129"/>
      <c r="H35" s="1130"/>
      <c r="I35" s="1131"/>
    </row>
    <row r="36" spans="1:9">
      <c r="F36" s="787"/>
    </row>
    <row r="39" spans="1:9">
      <c r="A39" s="1128" t="s">
        <v>151</v>
      </c>
      <c r="B39" s="1128"/>
      <c r="C39" s="1128"/>
      <c r="D39" s="1128"/>
      <c r="E39" s="1128"/>
      <c r="F39" s="1128"/>
      <c r="G39" s="1128"/>
    </row>
    <row r="40" spans="1:9" ht="18.75" customHeight="1">
      <c r="A40" s="1067" t="s">
        <v>161</v>
      </c>
      <c r="B40" s="1068"/>
      <c r="C40" s="1091" t="str">
        <f>'Form 2A'!C54:H54</f>
        <v xml:space="preserve">Fiscal Year Ended March 31, 2017  ($000's) </v>
      </c>
      <c r="D40" s="1092"/>
      <c r="E40" s="1092"/>
      <c r="F40" s="1092"/>
      <c r="G40" s="1092"/>
      <c r="H40" s="1093"/>
      <c r="I40" s="788"/>
    </row>
    <row r="41" spans="1:9" ht="12.75" customHeight="1">
      <c r="A41" s="1069"/>
      <c r="B41" s="1070"/>
      <c r="C41" s="710" t="s">
        <v>45</v>
      </c>
      <c r="D41" s="639" t="s">
        <v>46</v>
      </c>
      <c r="E41" s="639" t="s">
        <v>47</v>
      </c>
      <c r="F41" s="639" t="s">
        <v>48</v>
      </c>
      <c r="G41" s="639" t="s">
        <v>53</v>
      </c>
      <c r="H41" s="639" t="s">
        <v>183</v>
      </c>
    </row>
    <row r="42" spans="1:9" ht="51.75" customHeight="1">
      <c r="A42" s="1071"/>
      <c r="B42" s="1072"/>
      <c r="C42" s="642" t="s">
        <v>376</v>
      </c>
      <c r="D42" s="642" t="s">
        <v>518</v>
      </c>
      <c r="E42" s="536" t="s">
        <v>77</v>
      </c>
      <c r="F42" s="642" t="s">
        <v>15</v>
      </c>
      <c r="G42" s="642" t="s">
        <v>10</v>
      </c>
      <c r="H42" s="642" t="s">
        <v>228</v>
      </c>
    </row>
    <row r="43" spans="1:9" ht="15" customHeight="1">
      <c r="A43" s="1024"/>
      <c r="B43" s="1025"/>
      <c r="C43" s="85"/>
      <c r="D43" s="85"/>
      <c r="E43" s="85"/>
      <c r="F43" s="85"/>
      <c r="G43" s="85"/>
      <c r="H43" s="85"/>
    </row>
    <row r="44" spans="1:9" ht="15" customHeight="1">
      <c r="A44" s="1024"/>
      <c r="B44" s="1025"/>
      <c r="C44" s="85"/>
      <c r="D44" s="85"/>
      <c r="E44" s="85"/>
      <c r="F44" s="85"/>
      <c r="G44" s="85"/>
      <c r="H44" s="85"/>
    </row>
    <row r="45" spans="1:9" ht="15" customHeight="1">
      <c r="A45" s="1024"/>
      <c r="B45" s="1025"/>
      <c r="C45" s="85"/>
      <c r="D45" s="85"/>
      <c r="E45" s="85"/>
      <c r="F45" s="85"/>
      <c r="G45" s="85"/>
      <c r="H45" s="85"/>
    </row>
    <row r="46" spans="1:9" ht="15" customHeight="1">
      <c r="A46" s="1024"/>
      <c r="B46" s="1025"/>
      <c r="C46" s="85"/>
      <c r="D46" s="85"/>
      <c r="E46" s="85"/>
      <c r="F46" s="85"/>
      <c r="G46" s="85"/>
      <c r="H46" s="85"/>
    </row>
    <row r="47" spans="1:9" ht="15" customHeight="1">
      <c r="A47" s="1024"/>
      <c r="B47" s="1025"/>
      <c r="C47" s="85"/>
      <c r="D47" s="85"/>
      <c r="E47" s="85"/>
      <c r="F47" s="85"/>
      <c r="G47" s="85"/>
      <c r="H47" s="85"/>
    </row>
    <row r="48" spans="1:9" ht="15" customHeight="1">
      <c r="A48" s="1024"/>
      <c r="B48" s="1025"/>
      <c r="C48" s="85"/>
      <c r="D48" s="85"/>
      <c r="E48" s="85"/>
      <c r="F48" s="85"/>
      <c r="G48" s="85"/>
      <c r="H48" s="85"/>
    </row>
    <row r="49" spans="1:8" ht="15" customHeight="1">
      <c r="A49" s="1024"/>
      <c r="B49" s="1025"/>
      <c r="C49" s="85"/>
      <c r="D49" s="85"/>
      <c r="E49" s="85"/>
      <c r="F49" s="85"/>
      <c r="G49" s="85"/>
      <c r="H49" s="85"/>
    </row>
    <row r="50" spans="1:8" ht="15" customHeight="1">
      <c r="A50" s="1024"/>
      <c r="B50" s="1025"/>
      <c r="C50" s="85"/>
      <c r="D50" s="85"/>
      <c r="E50" s="85"/>
      <c r="F50" s="85"/>
      <c r="G50" s="85"/>
      <c r="H50" s="85"/>
    </row>
    <row r="51" spans="1:8" ht="15" customHeight="1">
      <c r="A51" s="1024"/>
      <c r="B51" s="1025"/>
      <c r="C51" s="85"/>
      <c r="D51" s="85"/>
      <c r="E51" s="85"/>
      <c r="F51" s="85"/>
      <c r="G51" s="85"/>
      <c r="H51" s="85"/>
    </row>
    <row r="52" spans="1:8" ht="15" customHeight="1">
      <c r="A52" s="1024"/>
      <c r="B52" s="1025"/>
      <c r="C52" s="85"/>
      <c r="D52" s="85"/>
      <c r="E52" s="85"/>
      <c r="F52" s="85"/>
      <c r="G52" s="85"/>
      <c r="H52" s="85"/>
    </row>
    <row r="53" spans="1:8" ht="15" customHeight="1">
      <c r="A53" s="1024"/>
      <c r="B53" s="1025"/>
      <c r="C53" s="85"/>
      <c r="D53" s="85"/>
      <c r="E53" s="85"/>
      <c r="F53" s="85"/>
      <c r="G53" s="85"/>
      <c r="H53" s="85"/>
    </row>
    <row r="54" spans="1:8" ht="15" customHeight="1">
      <c r="A54" s="1024"/>
      <c r="B54" s="1025"/>
      <c r="C54" s="85"/>
      <c r="D54" s="85"/>
      <c r="E54" s="85"/>
      <c r="F54" s="85"/>
      <c r="G54" s="85"/>
      <c r="H54" s="85"/>
    </row>
    <row r="55" spans="1:8" ht="15" customHeight="1">
      <c r="A55" s="1024"/>
      <c r="B55" s="1025"/>
      <c r="C55" s="85"/>
      <c r="D55" s="85"/>
      <c r="E55" s="85"/>
      <c r="F55" s="85"/>
      <c r="G55" s="85"/>
      <c r="H55" s="85"/>
    </row>
    <row r="56" spans="1:8" ht="15" customHeight="1">
      <c r="A56" s="1024"/>
      <c r="B56" s="1025"/>
      <c r="C56" s="85"/>
      <c r="D56" s="85"/>
      <c r="E56" s="85"/>
      <c r="F56" s="85"/>
      <c r="G56" s="85"/>
      <c r="H56" s="85"/>
    </row>
    <row r="57" spans="1:8" ht="15" customHeight="1">
      <c r="A57" s="1024"/>
      <c r="B57" s="1025"/>
      <c r="C57" s="85"/>
      <c r="D57" s="85"/>
      <c r="E57" s="85"/>
      <c r="F57" s="85"/>
      <c r="G57" s="85"/>
      <c r="H57" s="85"/>
    </row>
    <row r="58" spans="1:8" ht="15" customHeight="1">
      <c r="A58" s="1024"/>
      <c r="B58" s="1025"/>
      <c r="C58" s="85"/>
      <c r="D58" s="85"/>
      <c r="E58" s="85"/>
      <c r="F58" s="85"/>
      <c r="G58" s="85"/>
      <c r="H58" s="85"/>
    </row>
    <row r="59" spans="1:8" ht="15" customHeight="1">
      <c r="A59" s="1024"/>
      <c r="B59" s="1025"/>
      <c r="C59" s="85"/>
      <c r="D59" s="85"/>
      <c r="E59" s="85"/>
      <c r="F59" s="85"/>
      <c r="G59" s="85"/>
      <c r="H59" s="85"/>
    </row>
    <row r="60" spans="1:8" ht="15" customHeight="1">
      <c r="A60" s="1024"/>
      <c r="B60" s="1025"/>
      <c r="C60" s="85"/>
      <c r="D60" s="85"/>
      <c r="E60" s="85"/>
      <c r="F60" s="85"/>
      <c r="G60" s="85"/>
      <c r="H60" s="85"/>
    </row>
    <row r="61" spans="1:8" ht="15" customHeight="1">
      <c r="A61" s="1024"/>
      <c r="B61" s="1025"/>
      <c r="C61" s="85"/>
      <c r="D61" s="85"/>
      <c r="E61" s="85"/>
      <c r="F61" s="85"/>
      <c r="G61" s="85"/>
      <c r="H61" s="85"/>
    </row>
    <row r="62" spans="1:8" ht="15" customHeight="1">
      <c r="A62" s="1024"/>
      <c r="B62" s="1025"/>
      <c r="C62" s="85"/>
      <c r="D62" s="85"/>
      <c r="E62" s="85"/>
      <c r="F62" s="85"/>
      <c r="G62" s="85"/>
      <c r="H62" s="85"/>
    </row>
    <row r="63" spans="1:8" s="780" customFormat="1" ht="17.25" customHeight="1" thickBot="1">
      <c r="A63" s="1104" t="s">
        <v>383</v>
      </c>
      <c r="B63" s="1105"/>
      <c r="C63" s="643">
        <f t="shared" ref="C63:H63" si="0">SUM(C43:C62)</f>
        <v>0</v>
      </c>
      <c r="D63" s="643">
        <f t="shared" si="0"/>
        <v>0</v>
      </c>
      <c r="E63" s="643">
        <f t="shared" si="0"/>
        <v>0</v>
      </c>
      <c r="F63" s="643">
        <f t="shared" si="0"/>
        <v>0</v>
      </c>
      <c r="G63" s="643">
        <f t="shared" si="0"/>
        <v>0</v>
      </c>
      <c r="H63" s="643">
        <f t="shared" si="0"/>
        <v>0</v>
      </c>
    </row>
    <row r="64" spans="1:8" ht="13.8" thickTop="1">
      <c r="A64" s="275"/>
      <c r="B64" s="275"/>
    </row>
    <row r="65" spans="1:9">
      <c r="A65" s="275" t="s">
        <v>7</v>
      </c>
      <c r="B65" s="275"/>
    </row>
    <row r="66" spans="1:9" ht="8.25" customHeight="1">
      <c r="A66" s="275"/>
      <c r="B66" s="275"/>
    </row>
    <row r="67" spans="1:9" ht="15.6">
      <c r="A67" s="1166" t="s">
        <v>226</v>
      </c>
      <c r="B67" s="1167"/>
      <c r="C67" s="1167"/>
      <c r="D67" s="1167"/>
      <c r="E67" s="1167"/>
      <c r="F67" s="1167"/>
      <c r="G67" s="1167"/>
    </row>
    <row r="68" spans="1:9" ht="11.25" customHeight="1">
      <c r="A68" s="718"/>
      <c r="B68" s="719"/>
      <c r="C68" s="719"/>
      <c r="D68" s="719"/>
      <c r="E68" s="719"/>
      <c r="F68" s="719"/>
      <c r="G68" s="719"/>
    </row>
    <row r="69" spans="1:9" ht="16.5" customHeight="1">
      <c r="A69" s="1166" t="s">
        <v>227</v>
      </c>
      <c r="B69" s="1167"/>
      <c r="C69" s="1167"/>
      <c r="D69" s="1167"/>
      <c r="E69" s="1167"/>
      <c r="F69" s="1167"/>
      <c r="G69" s="1167"/>
    </row>
    <row r="70" spans="1:9" ht="11.25" customHeight="1">
      <c r="A70" s="718"/>
      <c r="B70" s="719"/>
      <c r="C70" s="719"/>
      <c r="D70" s="719"/>
      <c r="E70" s="719"/>
      <c r="F70" s="719"/>
      <c r="G70" s="719"/>
    </row>
    <row r="71" spans="1:9" ht="15.6">
      <c r="A71" s="1166" t="s">
        <v>229</v>
      </c>
      <c r="B71" s="1167"/>
      <c r="C71" s="1167"/>
      <c r="D71" s="1167"/>
      <c r="E71" s="1167"/>
      <c r="F71" s="1167"/>
      <c r="G71" s="1167"/>
    </row>
    <row r="72" spans="1:9" ht="11.25" customHeight="1">
      <c r="A72" s="718"/>
      <c r="B72" s="719"/>
      <c r="C72" s="719"/>
      <c r="D72" s="719"/>
      <c r="E72" s="719"/>
      <c r="F72" s="719"/>
      <c r="G72" s="719"/>
    </row>
    <row r="73" spans="1:9" ht="15.6">
      <c r="A73" s="159" t="s">
        <v>230</v>
      </c>
      <c r="E73" s="303"/>
      <c r="F73" s="303"/>
      <c r="G73" s="313"/>
    </row>
    <row r="74" spans="1:9" ht="24" customHeight="1">
      <c r="A74" s="33" t="s">
        <v>179</v>
      </c>
      <c r="B74" s="33"/>
      <c r="C74" s="33"/>
      <c r="D74" s="33"/>
      <c r="E74" s="32"/>
      <c r="F74" s="303"/>
      <c r="G74" s="313"/>
    </row>
    <row r="75" spans="1:9" ht="19.5" customHeight="1">
      <c r="A75" s="33" t="s">
        <v>180</v>
      </c>
      <c r="B75" s="33"/>
      <c r="C75" s="33"/>
      <c r="D75" s="33"/>
      <c r="E75" s="32"/>
      <c r="F75" s="303"/>
      <c r="G75" s="313"/>
    </row>
    <row r="76" spans="1:9" ht="21.75" customHeight="1">
      <c r="A76" s="33" t="s">
        <v>181</v>
      </c>
      <c r="B76" s="33"/>
      <c r="C76" s="33"/>
      <c r="D76" s="33"/>
      <c r="E76" s="32"/>
      <c r="F76" s="303"/>
      <c r="G76" s="313"/>
    </row>
    <row r="77" spans="1:9">
      <c r="E77" s="303"/>
      <c r="F77" s="303"/>
      <c r="G77" s="313"/>
    </row>
    <row r="78" spans="1:9" s="48" customFormat="1" ht="15.6">
      <c r="A78" s="519" t="s">
        <v>275</v>
      </c>
      <c r="B78" s="727"/>
      <c r="C78" s="727"/>
      <c r="D78" s="727"/>
      <c r="E78" s="727"/>
      <c r="F78" s="727"/>
      <c r="G78" s="727"/>
      <c r="H78" s="727"/>
      <c r="I78" s="727"/>
    </row>
    <row r="79" spans="1:9" s="48" customFormat="1">
      <c r="A79" s="714"/>
      <c r="B79" s="714"/>
      <c r="C79" s="714"/>
      <c r="D79" s="714"/>
      <c r="E79" s="714"/>
      <c r="F79" s="714"/>
      <c r="G79" s="714"/>
      <c r="H79" s="714"/>
      <c r="I79" s="714"/>
    </row>
    <row r="80" spans="1:9" s="48" customFormat="1">
      <c r="A80" s="518"/>
      <c r="B80" s="518"/>
      <c r="C80" s="518"/>
      <c r="D80" s="518"/>
      <c r="E80" s="714"/>
      <c r="F80" s="714"/>
      <c r="G80" s="714"/>
      <c r="H80" s="714"/>
      <c r="I80" s="714"/>
    </row>
    <row r="81" spans="1:9" s="48" customFormat="1">
      <c r="A81" s="517"/>
      <c r="B81" s="517"/>
      <c r="C81" s="517"/>
      <c r="D81" s="517"/>
      <c r="E81" s="714"/>
      <c r="F81" s="714"/>
      <c r="G81" s="714"/>
      <c r="H81" s="714"/>
      <c r="I81" s="714"/>
    </row>
    <row r="82" spans="1:9" s="48" customFormat="1">
      <c r="A82" s="518"/>
      <c r="B82" s="518"/>
      <c r="C82" s="518"/>
      <c r="D82" s="518"/>
      <c r="E82" s="714"/>
      <c r="F82" s="714"/>
      <c r="G82" s="714"/>
      <c r="H82" s="714"/>
      <c r="I82" s="714"/>
    </row>
    <row r="83" spans="1:9" s="48" customFormat="1">
      <c r="A83" s="517"/>
      <c r="B83" s="517"/>
      <c r="C83" s="517"/>
      <c r="D83" s="517"/>
      <c r="E83" s="714"/>
      <c r="F83" s="714"/>
      <c r="G83" s="714"/>
      <c r="H83" s="714"/>
      <c r="I83" s="714"/>
    </row>
    <row r="84" spans="1:9" s="48" customFormat="1">
      <c r="A84" s="518"/>
      <c r="B84" s="518"/>
      <c r="C84" s="518"/>
      <c r="D84" s="518"/>
      <c r="E84" s="714"/>
      <c r="F84" s="714"/>
      <c r="G84" s="714"/>
      <c r="H84" s="714"/>
      <c r="I84" s="714"/>
    </row>
    <row r="85" spans="1:9">
      <c r="E85" s="303"/>
      <c r="F85" s="303"/>
      <c r="H85" s="303"/>
    </row>
    <row r="86" spans="1:9">
      <c r="E86" s="303"/>
      <c r="F86" s="303"/>
      <c r="H86" s="303"/>
    </row>
    <row r="87" spans="1:9">
      <c r="A87" s="33" t="s">
        <v>27</v>
      </c>
      <c r="E87" s="47"/>
      <c r="F87" s="47"/>
      <c r="G87" s="47"/>
    </row>
    <row r="88" spans="1:9">
      <c r="A88" s="784" t="s">
        <v>445</v>
      </c>
      <c r="E88" s="47"/>
      <c r="F88" s="47"/>
      <c r="G88" s="47"/>
    </row>
    <row r="89" spans="1:9">
      <c r="E89" s="47"/>
      <c r="F89" s="47"/>
      <c r="G89" s="47"/>
    </row>
    <row r="90" spans="1:9">
      <c r="A90" s="33" t="s">
        <v>37</v>
      </c>
      <c r="E90" s="47"/>
      <c r="F90" s="47"/>
      <c r="G90" s="47"/>
    </row>
    <row r="91" spans="1:9">
      <c r="E91" s="47"/>
      <c r="F91" s="47"/>
      <c r="G91" s="47"/>
    </row>
    <row r="92" spans="1:9">
      <c r="E92" s="47"/>
      <c r="F92" s="47"/>
    </row>
    <row r="93" spans="1:9">
      <c r="A93" s="33" t="s">
        <v>28</v>
      </c>
      <c r="E93" s="47"/>
      <c r="F93" s="47"/>
    </row>
    <row r="94" spans="1:9">
      <c r="A94" s="784" t="s">
        <v>447</v>
      </c>
      <c r="E94" s="47"/>
      <c r="F94" s="47"/>
    </row>
    <row r="95" spans="1:9">
      <c r="E95" s="47"/>
      <c r="F95" s="47"/>
    </row>
    <row r="96" spans="1:9">
      <c r="A96" s="33" t="s">
        <v>39</v>
      </c>
      <c r="C96" s="48"/>
      <c r="D96" s="48"/>
      <c r="E96" s="48"/>
      <c r="F96" s="48"/>
    </row>
  </sheetData>
  <sheetProtection password="E1AE" sheet="1" objects="1" scenarios="1" formatCells="0" formatColumns="0" formatRows="0" insertRows="0"/>
  <mergeCells count="106">
    <mergeCell ref="A69:G69"/>
    <mergeCell ref="A71:G71"/>
    <mergeCell ref="A67:G67"/>
    <mergeCell ref="A43:B43"/>
    <mergeCell ref="A63:B63"/>
    <mergeCell ref="A59:B59"/>
    <mergeCell ref="A61:B61"/>
    <mergeCell ref="A62:B62"/>
    <mergeCell ref="A44:B44"/>
    <mergeCell ref="A45:B45"/>
    <mergeCell ref="A46:B46"/>
    <mergeCell ref="A47:B47"/>
    <mergeCell ref="A48:B48"/>
    <mergeCell ref="A49:B49"/>
    <mergeCell ref="A50:B50"/>
    <mergeCell ref="A51:B51"/>
    <mergeCell ref="A57:B57"/>
    <mergeCell ref="A52:B52"/>
    <mergeCell ref="A53:B53"/>
    <mergeCell ref="A54:B54"/>
    <mergeCell ref="A55:B55"/>
    <mergeCell ref="A56:B56"/>
    <mergeCell ref="A1:G1"/>
    <mergeCell ref="A2:G2"/>
    <mergeCell ref="A3:G3"/>
    <mergeCell ref="G13:I15"/>
    <mergeCell ref="G17:I19"/>
    <mergeCell ref="A4:C4"/>
    <mergeCell ref="B8:B9"/>
    <mergeCell ref="G8:I9"/>
    <mergeCell ref="B5:D5"/>
    <mergeCell ref="G10:I10"/>
    <mergeCell ref="G11:I11"/>
    <mergeCell ref="G12:I12"/>
    <mergeCell ref="G16:I16"/>
    <mergeCell ref="II4:IP4"/>
    <mergeCell ref="HC4:HJ4"/>
    <mergeCell ref="HK4:HR4"/>
    <mergeCell ref="HS4:HZ4"/>
    <mergeCell ref="IA4:IH4"/>
    <mergeCell ref="GU4:HB4"/>
    <mergeCell ref="EI4:EP4"/>
    <mergeCell ref="DK4:DR4"/>
    <mergeCell ref="DC3:DJ3"/>
    <mergeCell ref="GE4:GL4"/>
    <mergeCell ref="GM4:GT4"/>
    <mergeCell ref="EY4:FF4"/>
    <mergeCell ref="FG4:FN4"/>
    <mergeCell ref="FO4:FV4"/>
    <mergeCell ref="FW4:GD4"/>
    <mergeCell ref="EY3:FF3"/>
    <mergeCell ref="FG3:FN3"/>
    <mergeCell ref="EQ3:EX3"/>
    <mergeCell ref="EI3:EP3"/>
    <mergeCell ref="II3:IP3"/>
    <mergeCell ref="IA3:IH3"/>
    <mergeCell ref="HK3:HR3"/>
    <mergeCell ref="HS3:HZ3"/>
    <mergeCell ref="FO3:FV3"/>
    <mergeCell ref="FW3:GD3"/>
    <mergeCell ref="GE3:GL3"/>
    <mergeCell ref="GU3:HB3"/>
    <mergeCell ref="HC3:HJ3"/>
    <mergeCell ref="GM3:GT3"/>
    <mergeCell ref="EQ4:EX4"/>
    <mergeCell ref="BG3:BN3"/>
    <mergeCell ref="BO3:BV3"/>
    <mergeCell ref="BG4:BN4"/>
    <mergeCell ref="BO4:BV4"/>
    <mergeCell ref="CE4:CL4"/>
    <mergeCell ref="BW3:CD3"/>
    <mergeCell ref="CE3:CL3"/>
    <mergeCell ref="DC4:DJ4"/>
    <mergeCell ref="BW4:CD4"/>
    <mergeCell ref="EA4:EH4"/>
    <mergeCell ref="DK3:DR3"/>
    <mergeCell ref="CM4:CT4"/>
    <mergeCell ref="CU4:DB4"/>
    <mergeCell ref="DS3:DZ3"/>
    <mergeCell ref="EA3:EH3"/>
    <mergeCell ref="CM3:CT3"/>
    <mergeCell ref="CU3:DB3"/>
    <mergeCell ref="S3:Z3"/>
    <mergeCell ref="A60:B60"/>
    <mergeCell ref="DS4:DZ4"/>
    <mergeCell ref="AY4:BF4"/>
    <mergeCell ref="A58:B58"/>
    <mergeCell ref="AQ3:AX3"/>
    <mergeCell ref="AY3:BF3"/>
    <mergeCell ref="AQ4:AX4"/>
    <mergeCell ref="C40:H40"/>
    <mergeCell ref="AI3:AP3"/>
    <mergeCell ref="G32:I34"/>
    <mergeCell ref="G26:I28"/>
    <mergeCell ref="AA3:AH3"/>
    <mergeCell ref="AA4:AH4"/>
    <mergeCell ref="K4:R4"/>
    <mergeCell ref="S4:Z4"/>
    <mergeCell ref="AI4:AP4"/>
    <mergeCell ref="K3:R3"/>
    <mergeCell ref="G20:I22"/>
    <mergeCell ref="G23:I25"/>
    <mergeCell ref="G29:I31"/>
    <mergeCell ref="A40:B42"/>
    <mergeCell ref="A39:G39"/>
    <mergeCell ref="G35:I35"/>
  </mergeCells>
  <phoneticPr fontId="0" type="noConversion"/>
  <printOptions horizontalCentered="1"/>
  <pageMargins left="0.70866141732283461" right="0.70866141732283461" top="0.74803149606299213" bottom="0.74803149606299213" header="0.31496062992125984" footer="0.31496062992125984"/>
  <pageSetup scale="46" orientation="portrait" cellComments="asDisplayed"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14:formula1>
            <xm:f>ICP!$A:$A</xm:f>
          </x14:formula1>
          <xm:sqref>A43:B62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92D050"/>
    <pageSetUpPr fitToPage="1"/>
  </sheetPr>
  <dimension ref="A1:L93"/>
  <sheetViews>
    <sheetView showGridLines="0" topLeftCell="A25" zoomScaleNormal="100" workbookViewId="0">
      <selection activeCell="F47" sqref="F47"/>
    </sheetView>
  </sheetViews>
  <sheetFormatPr defaultColWidth="9.109375" defaultRowHeight="13.2"/>
  <cols>
    <col min="1" max="1" width="66.44140625" style="48" customWidth="1"/>
    <col min="2" max="2" width="11.109375" style="48" customWidth="1"/>
    <col min="3" max="3" width="17.44140625" style="48" customWidth="1"/>
    <col min="4" max="4" width="16.88671875" style="48" customWidth="1"/>
    <col min="5" max="6" width="16" style="48" customWidth="1"/>
    <col min="7" max="7" width="18.44140625" style="48" customWidth="1"/>
    <col min="8" max="8" width="16.88671875" style="48" customWidth="1"/>
    <col min="9" max="9" width="16" style="48" customWidth="1"/>
    <col min="10" max="16384" width="9.109375" style="48"/>
  </cols>
  <sheetData>
    <row r="1" spans="1:9" ht="15.6">
      <c r="A1" s="1168" t="str">
        <f>'Tab Contents'!A1:C1</f>
        <v>2016-17 PUBLIC ACCOUNTS</v>
      </c>
      <c r="B1" s="1168"/>
      <c r="C1" s="1168"/>
      <c r="D1" s="1168"/>
      <c r="E1" s="1168"/>
      <c r="F1" s="1168"/>
      <c r="G1" s="1168"/>
    </row>
    <row r="2" spans="1:9" ht="15.6">
      <c r="A2" s="1021" t="s">
        <v>157</v>
      </c>
      <c r="B2" s="1021"/>
      <c r="C2" s="1021"/>
      <c r="D2" s="1021"/>
      <c r="E2" s="1021"/>
      <c r="F2" s="1021"/>
      <c r="G2" s="1021"/>
    </row>
    <row r="3" spans="1:9" ht="14.4" thickBot="1">
      <c r="A3" s="1175" t="s">
        <v>18</v>
      </c>
      <c r="B3" s="1175"/>
      <c r="C3" s="1175"/>
      <c r="D3" s="1175"/>
      <c r="E3" s="1175"/>
      <c r="F3" s="1175"/>
      <c r="G3" s="1175"/>
      <c r="H3" s="314"/>
      <c r="I3" s="314"/>
    </row>
    <row r="4" spans="1:9" ht="13.8" thickBot="1">
      <c r="A4" s="315"/>
      <c r="B4" s="315"/>
      <c r="C4" s="315"/>
    </row>
    <row r="5" spans="1:9" ht="17.399999999999999" customHeight="1" thickBot="1">
      <c r="A5" s="274" t="str">
        <f>'Form 2A'!A5:D5</f>
        <v>OTHER GOVERNMENT ORGANIZATION NAME:</v>
      </c>
      <c r="B5" s="1157">
        <f>'Form 2A'!B5:D5</f>
        <v>0</v>
      </c>
      <c r="C5" s="1158"/>
      <c r="D5" s="1159"/>
    </row>
    <row r="6" spans="1:9">
      <c r="A6" s="167"/>
      <c r="B6" s="167"/>
      <c r="C6" s="315"/>
    </row>
    <row r="7" spans="1:9" ht="15" customHeight="1" thickBot="1">
      <c r="A7" s="1171" t="s">
        <v>125</v>
      </c>
      <c r="B7" s="1172"/>
      <c r="C7" s="1172"/>
    </row>
    <row r="8" spans="1:9" ht="12.75" customHeight="1">
      <c r="A8" s="1169" t="s">
        <v>80</v>
      </c>
      <c r="B8" s="1173" t="s">
        <v>82</v>
      </c>
      <c r="C8" s="316" t="s">
        <v>14</v>
      </c>
      <c r="D8" s="316" t="s">
        <v>14</v>
      </c>
      <c r="E8" s="277" t="s">
        <v>14</v>
      </c>
      <c r="F8" s="277" t="s">
        <v>214</v>
      </c>
      <c r="G8" s="1042" t="s">
        <v>439</v>
      </c>
      <c r="H8" s="1176"/>
      <c r="I8" s="1044"/>
    </row>
    <row r="9" spans="1:9" ht="63.75" customHeight="1">
      <c r="A9" s="1170"/>
      <c r="B9" s="1174"/>
      <c r="C9" s="317" t="str">
        <f>Dates!A4</f>
        <v>March 31, 2017 ($000's)</v>
      </c>
      <c r="D9" s="317" t="str">
        <f>Dates!A5</f>
        <v>March 31, 2016 ($000's)</v>
      </c>
      <c r="E9" s="279" t="s">
        <v>173</v>
      </c>
      <c r="F9" s="279" t="s">
        <v>173</v>
      </c>
      <c r="G9" s="1045"/>
      <c r="H9" s="1046"/>
      <c r="I9" s="1047"/>
    </row>
    <row r="10" spans="1:9" ht="15.9" customHeight="1">
      <c r="A10" s="318" t="s">
        <v>231</v>
      </c>
      <c r="B10" s="538"/>
      <c r="C10" s="97"/>
      <c r="D10" s="97"/>
      <c r="E10" s="98">
        <f>C10-D10</f>
        <v>0</v>
      </c>
      <c r="F10" s="92" t="e">
        <f>E10/D10</f>
        <v>#DIV/0!</v>
      </c>
      <c r="G10" s="1191"/>
      <c r="H10" s="1192"/>
      <c r="I10" s="1193"/>
    </row>
    <row r="11" spans="1:9" ht="15.9" customHeight="1">
      <c r="A11" s="319" t="s">
        <v>232</v>
      </c>
      <c r="B11" s="539"/>
      <c r="C11" s="128"/>
      <c r="D11" s="128"/>
      <c r="E11" s="99">
        <f>(C12+C13)-(D12+D13)</f>
        <v>0</v>
      </c>
      <c r="F11" s="93" t="e">
        <f>E11/(D12+D13)</f>
        <v>#DIV/0!</v>
      </c>
      <c r="G11" s="1177"/>
      <c r="H11" s="1178"/>
      <c r="I11" s="1179"/>
    </row>
    <row r="12" spans="1:9" ht="15.9" customHeight="1">
      <c r="A12" s="320" t="s">
        <v>382</v>
      </c>
      <c r="B12" s="539" t="s">
        <v>146</v>
      </c>
      <c r="C12" s="88">
        <f>$C$60</f>
        <v>0</v>
      </c>
      <c r="D12" s="75"/>
      <c r="E12" s="326"/>
      <c r="F12" s="327"/>
      <c r="G12" s="1180"/>
      <c r="H12" s="1181"/>
      <c r="I12" s="1182"/>
    </row>
    <row r="13" spans="1:9" ht="15.9" customHeight="1">
      <c r="A13" s="320" t="s">
        <v>377</v>
      </c>
      <c r="B13" s="539"/>
      <c r="C13" s="75"/>
      <c r="D13" s="75"/>
      <c r="E13" s="328"/>
      <c r="F13" s="329"/>
      <c r="G13" s="1183"/>
      <c r="H13" s="1184"/>
      <c r="I13" s="1185"/>
    </row>
    <row r="14" spans="1:9" ht="15.9" customHeight="1">
      <c r="A14" s="319" t="s">
        <v>212</v>
      </c>
      <c r="B14" s="539"/>
      <c r="C14" s="128"/>
      <c r="D14" s="128"/>
      <c r="E14" s="99">
        <f>C15+C16-D15-D16</f>
        <v>0</v>
      </c>
      <c r="F14" s="93" t="e">
        <f>E14/(D15+D16)</f>
        <v>#DIV/0!</v>
      </c>
      <c r="G14" s="1177"/>
      <c r="H14" s="1178"/>
      <c r="I14" s="1179"/>
    </row>
    <row r="15" spans="1:9" ht="15.9" customHeight="1">
      <c r="A15" s="284" t="s">
        <v>382</v>
      </c>
      <c r="B15" s="540" t="s">
        <v>149</v>
      </c>
      <c r="C15" s="88">
        <f>F60</f>
        <v>0</v>
      </c>
      <c r="D15" s="75"/>
      <c r="E15" s="330"/>
      <c r="F15" s="327"/>
      <c r="G15" s="1180"/>
      <c r="H15" s="1181"/>
      <c r="I15" s="1182"/>
    </row>
    <row r="16" spans="1:9" ht="15.9" customHeight="1">
      <c r="A16" s="284" t="s">
        <v>377</v>
      </c>
      <c r="B16" s="539"/>
      <c r="C16" s="75"/>
      <c r="D16" s="75"/>
      <c r="E16" s="328"/>
      <c r="F16" s="331"/>
      <c r="G16" s="1183"/>
      <c r="H16" s="1184"/>
      <c r="I16" s="1185"/>
    </row>
    <row r="17" spans="1:9" ht="15.9" customHeight="1">
      <c r="A17" s="321" t="s">
        <v>12</v>
      </c>
      <c r="B17" s="539"/>
      <c r="C17" s="128"/>
      <c r="D17" s="128"/>
      <c r="E17" s="126">
        <f>(C18+C19+C20+C21)-(D18+D19+D20+D21)</f>
        <v>0</v>
      </c>
      <c r="F17" s="487" t="e">
        <f>E17/(D18+D19+D20+D21)</f>
        <v>#DIV/0!</v>
      </c>
      <c r="G17" s="1177"/>
      <c r="H17" s="1178"/>
      <c r="I17" s="1179"/>
    </row>
    <row r="18" spans="1:9" ht="15.9" customHeight="1">
      <c r="A18" s="320" t="s">
        <v>381</v>
      </c>
      <c r="B18" s="539" t="s">
        <v>147</v>
      </c>
      <c r="C18" s="88">
        <f>D60</f>
        <v>0</v>
      </c>
      <c r="D18" s="486"/>
      <c r="E18" s="326"/>
      <c r="F18" s="327"/>
      <c r="G18" s="1180"/>
      <c r="H18" s="1181"/>
      <c r="I18" s="1182"/>
    </row>
    <row r="19" spans="1:9" ht="15.9" customHeight="1">
      <c r="A19" s="322" t="s">
        <v>139</v>
      </c>
      <c r="B19" s="539"/>
      <c r="C19" s="75"/>
      <c r="D19" s="486"/>
      <c r="E19" s="291"/>
      <c r="F19" s="83"/>
      <c r="G19" s="1180"/>
      <c r="H19" s="1181"/>
      <c r="I19" s="1182"/>
    </row>
    <row r="20" spans="1:9" ht="15.9" customHeight="1">
      <c r="A20" s="320" t="s">
        <v>407</v>
      </c>
      <c r="B20" s="539"/>
      <c r="C20" s="75"/>
      <c r="D20" s="486"/>
      <c r="E20" s="291"/>
      <c r="F20" s="83"/>
      <c r="G20" s="1180"/>
      <c r="H20" s="1181"/>
      <c r="I20" s="1182"/>
    </row>
    <row r="21" spans="1:9" ht="15.9" customHeight="1">
      <c r="A21" s="323" t="s">
        <v>378</v>
      </c>
      <c r="B21" s="539"/>
      <c r="C21" s="75"/>
      <c r="D21" s="75"/>
      <c r="E21" s="292"/>
      <c r="F21" s="84"/>
      <c r="G21" s="1183"/>
      <c r="H21" s="1184"/>
      <c r="I21" s="1185"/>
    </row>
    <row r="22" spans="1:9" ht="15.9" customHeight="1">
      <c r="A22" s="321" t="s">
        <v>86</v>
      </c>
      <c r="B22" s="539"/>
      <c r="C22" s="128"/>
      <c r="D22" s="128"/>
      <c r="E22" s="125">
        <f>(C23+C24+C25)-(D23+D24+D25)</f>
        <v>0</v>
      </c>
      <c r="F22" s="93" t="e">
        <f>E22/(D23+D24+D25)</f>
        <v>#DIV/0!</v>
      </c>
      <c r="G22" s="1177"/>
      <c r="H22" s="1178"/>
      <c r="I22" s="1179"/>
    </row>
    <row r="23" spans="1:9" ht="15.9" customHeight="1">
      <c r="A23" s="320" t="s">
        <v>380</v>
      </c>
      <c r="B23" s="539" t="s">
        <v>148</v>
      </c>
      <c r="C23" s="88">
        <f>E60</f>
        <v>0</v>
      </c>
      <c r="D23" s="75"/>
      <c r="E23" s="326"/>
      <c r="F23" s="327"/>
      <c r="G23" s="1180"/>
      <c r="H23" s="1181"/>
      <c r="I23" s="1182"/>
    </row>
    <row r="24" spans="1:9" ht="15.9" customHeight="1">
      <c r="A24" s="320" t="s">
        <v>407</v>
      </c>
      <c r="B24" s="539" t="s">
        <v>98</v>
      </c>
      <c r="C24" s="88">
        <f>'Form 2H'!C33</f>
        <v>0</v>
      </c>
      <c r="D24" s="75"/>
      <c r="E24" s="330"/>
      <c r="F24" s="327"/>
      <c r="G24" s="1180"/>
      <c r="H24" s="1181"/>
      <c r="I24" s="1182"/>
    </row>
    <row r="25" spans="1:9" ht="15.9" customHeight="1">
      <c r="A25" s="323" t="s">
        <v>378</v>
      </c>
      <c r="B25" s="539"/>
      <c r="C25" s="75"/>
      <c r="D25" s="75"/>
      <c r="E25" s="328"/>
      <c r="F25" s="329"/>
      <c r="G25" s="1183"/>
      <c r="H25" s="1184"/>
      <c r="I25" s="1185"/>
    </row>
    <row r="26" spans="1:9" ht="15.9" customHeight="1">
      <c r="A26" s="321" t="s">
        <v>13</v>
      </c>
      <c r="B26" s="539"/>
      <c r="C26" s="75"/>
      <c r="D26" s="75"/>
      <c r="E26" s="99">
        <f>C26-D26</f>
        <v>0</v>
      </c>
      <c r="F26" s="94" t="e">
        <f>E26/D26</f>
        <v>#DIV/0!</v>
      </c>
      <c r="G26" s="1191"/>
      <c r="H26" s="1192"/>
      <c r="I26" s="1193"/>
    </row>
    <row r="27" spans="1:9" ht="15.9" customHeight="1">
      <c r="A27" s="319" t="s">
        <v>233</v>
      </c>
      <c r="B27" s="541"/>
      <c r="C27" s="128"/>
      <c r="D27" s="128"/>
      <c r="E27" s="99">
        <f>(C28+C29+C30)-(D28+D29+D30)</f>
        <v>0</v>
      </c>
      <c r="F27" s="93" t="e">
        <f>E27/(D28+D29+D30)</f>
        <v>#DIV/0!</v>
      </c>
      <c r="G27" s="1177"/>
      <c r="H27" s="1178"/>
      <c r="I27" s="1179"/>
    </row>
    <row r="28" spans="1:9" ht="15.9" customHeight="1">
      <c r="A28" s="319" t="s">
        <v>379</v>
      </c>
      <c r="B28" s="540" t="s">
        <v>185</v>
      </c>
      <c r="C28" s="88">
        <f>G60</f>
        <v>0</v>
      </c>
      <c r="D28" s="75"/>
      <c r="E28" s="332"/>
      <c r="F28" s="83"/>
      <c r="G28" s="1180"/>
      <c r="H28" s="1181"/>
      <c r="I28" s="1182"/>
    </row>
    <row r="29" spans="1:9" ht="15.9" customHeight="1">
      <c r="A29" s="319" t="s">
        <v>408</v>
      </c>
      <c r="B29" s="539"/>
      <c r="C29" s="75"/>
      <c r="D29" s="75"/>
      <c r="E29" s="291"/>
      <c r="F29" s="83"/>
      <c r="G29" s="1180"/>
      <c r="H29" s="1181"/>
      <c r="I29" s="1182"/>
    </row>
    <row r="30" spans="1:9" ht="15.9" customHeight="1">
      <c r="A30" s="321" t="s">
        <v>163</v>
      </c>
      <c r="B30" s="539"/>
      <c r="C30" s="75"/>
      <c r="D30" s="75"/>
      <c r="E30" s="292"/>
      <c r="F30" s="84"/>
      <c r="G30" s="1183"/>
      <c r="H30" s="1184"/>
      <c r="I30" s="1185"/>
    </row>
    <row r="31" spans="1:9" ht="15.9" customHeight="1" thickBot="1">
      <c r="A31" s="307" t="s">
        <v>234</v>
      </c>
      <c r="B31" s="542" t="s">
        <v>63</v>
      </c>
      <c r="C31" s="98">
        <f>'Form 2D'!I23</f>
        <v>0</v>
      </c>
      <c r="D31" s="98">
        <f>'Form 2D'!I11-'Form 2D'!I18</f>
        <v>0</v>
      </c>
      <c r="E31" s="100">
        <f>C31-D31</f>
        <v>0</v>
      </c>
      <c r="F31" s="95" t="e">
        <f>E31/D31</f>
        <v>#DIV/0!</v>
      </c>
      <c r="G31" s="1187"/>
      <c r="H31" s="1188"/>
      <c r="I31" s="1189"/>
    </row>
    <row r="32" spans="1:9" s="352" customFormat="1" ht="19.5" customHeight="1" thickTop="1" thickBot="1">
      <c r="A32" s="324" t="s">
        <v>235</v>
      </c>
      <c r="B32" s="325"/>
      <c r="C32" s="79">
        <f>SUM(C10:C31)</f>
        <v>0</v>
      </c>
      <c r="D32" s="79">
        <f>SUM(D10:D31)</f>
        <v>0</v>
      </c>
      <c r="E32" s="101">
        <f>C32-D32</f>
        <v>0</v>
      </c>
      <c r="F32" s="96" t="e">
        <f>E32/D32</f>
        <v>#DIV/0!</v>
      </c>
      <c r="G32" s="1194"/>
      <c r="H32" s="1195"/>
      <c r="I32" s="1196"/>
    </row>
    <row r="33" spans="1:8">
      <c r="A33" s="315"/>
      <c r="B33" s="315"/>
      <c r="C33" s="315"/>
    </row>
    <row r="34" spans="1:8">
      <c r="A34" s="315"/>
      <c r="B34" s="315"/>
      <c r="C34" s="315"/>
    </row>
    <row r="35" spans="1:8" ht="15" customHeight="1">
      <c r="A35" s="722"/>
      <c r="B35" s="722"/>
      <c r="C35" s="722"/>
      <c r="D35" s="722"/>
      <c r="E35" s="722"/>
      <c r="F35" s="722"/>
      <c r="G35" s="722"/>
    </row>
    <row r="36" spans="1:8" ht="16.5" customHeight="1">
      <c r="A36" s="1077" t="s">
        <v>102</v>
      </c>
      <c r="B36" s="1077"/>
      <c r="C36" s="1078"/>
      <c r="D36" s="1078"/>
      <c r="E36" s="1078"/>
      <c r="F36" s="1078"/>
      <c r="G36" s="1078"/>
    </row>
    <row r="37" spans="1:8" ht="16.5" customHeight="1">
      <c r="A37" s="1067" t="s">
        <v>161</v>
      </c>
      <c r="B37" s="1190"/>
      <c r="C37" s="1197" t="str">
        <f>'Form 2B'!C40:G40</f>
        <v xml:space="preserve">Fiscal Year Ended March 31, 2017  ($000's) </v>
      </c>
      <c r="D37" s="1197"/>
      <c r="E37" s="1197"/>
      <c r="F37" s="1197"/>
      <c r="G37" s="1197"/>
      <c r="H37" s="789"/>
    </row>
    <row r="38" spans="1:8" ht="14.25" customHeight="1">
      <c r="A38" s="1069"/>
      <c r="B38" s="1070"/>
      <c r="C38" s="333" t="s">
        <v>45</v>
      </c>
      <c r="D38" s="333" t="s">
        <v>46</v>
      </c>
      <c r="E38" s="333" t="s">
        <v>47</v>
      </c>
      <c r="F38" s="333" t="s">
        <v>48</v>
      </c>
      <c r="G38" s="333" t="s">
        <v>53</v>
      </c>
    </row>
    <row r="39" spans="1:8" ht="26.4">
      <c r="A39" s="1071"/>
      <c r="B39" s="1072"/>
      <c r="C39" s="300" t="s">
        <v>422</v>
      </c>
      <c r="D39" s="300" t="s">
        <v>423</v>
      </c>
      <c r="E39" s="300" t="s">
        <v>424</v>
      </c>
      <c r="F39" s="300" t="s">
        <v>425</v>
      </c>
      <c r="G39" s="300" t="s">
        <v>433</v>
      </c>
    </row>
    <row r="40" spans="1:8" ht="15" customHeight="1">
      <c r="A40" s="1024"/>
      <c r="B40" s="1025"/>
      <c r="C40" s="90"/>
      <c r="D40" s="90"/>
      <c r="E40" s="90"/>
      <c r="F40" s="90"/>
      <c r="G40" s="90"/>
    </row>
    <row r="41" spans="1:8" ht="15" customHeight="1">
      <c r="A41" s="1024"/>
      <c r="B41" s="1025"/>
      <c r="C41" s="90"/>
      <c r="D41" s="90"/>
      <c r="E41" s="90"/>
      <c r="F41" s="90"/>
      <c r="G41" s="90"/>
    </row>
    <row r="42" spans="1:8" ht="15" customHeight="1">
      <c r="A42" s="1024"/>
      <c r="B42" s="1025"/>
      <c r="C42" s="90"/>
      <c r="D42" s="90"/>
      <c r="E42" s="90"/>
      <c r="F42" s="90"/>
      <c r="G42" s="90"/>
    </row>
    <row r="43" spans="1:8" ht="15" customHeight="1">
      <c r="A43" s="1024"/>
      <c r="B43" s="1025"/>
      <c r="C43" s="90"/>
      <c r="D43" s="90"/>
      <c r="E43" s="90"/>
      <c r="F43" s="90"/>
      <c r="G43" s="90"/>
    </row>
    <row r="44" spans="1:8" ht="15" customHeight="1">
      <c r="A44" s="1024"/>
      <c r="B44" s="1025"/>
      <c r="C44" s="90"/>
      <c r="D44" s="90"/>
      <c r="E44" s="90"/>
      <c r="F44" s="90"/>
      <c r="G44" s="90"/>
    </row>
    <row r="45" spans="1:8" ht="15" customHeight="1">
      <c r="A45" s="1024"/>
      <c r="B45" s="1025"/>
      <c r="C45" s="90"/>
      <c r="D45" s="90"/>
      <c r="E45" s="90"/>
      <c r="F45" s="90"/>
      <c r="G45" s="90"/>
    </row>
    <row r="46" spans="1:8" ht="15" customHeight="1">
      <c r="A46" s="1024"/>
      <c r="B46" s="1025"/>
      <c r="C46" s="90"/>
      <c r="D46" s="90"/>
      <c r="E46" s="90"/>
      <c r="F46" s="90"/>
      <c r="G46" s="90"/>
    </row>
    <row r="47" spans="1:8" ht="15" customHeight="1">
      <c r="A47" s="1024"/>
      <c r="B47" s="1025"/>
      <c r="C47" s="90"/>
      <c r="D47" s="90"/>
      <c r="E47" s="90"/>
      <c r="F47" s="90"/>
      <c r="G47" s="90"/>
    </row>
    <row r="48" spans="1:8" ht="15" customHeight="1">
      <c r="A48" s="1024"/>
      <c r="B48" s="1025"/>
      <c r="C48" s="90"/>
      <c r="D48" s="90"/>
      <c r="E48" s="90"/>
      <c r="F48" s="90"/>
      <c r="G48" s="90"/>
    </row>
    <row r="49" spans="1:7" ht="15" customHeight="1">
      <c r="A49" s="1024"/>
      <c r="B49" s="1025"/>
      <c r="C49" s="90"/>
      <c r="D49" s="90"/>
      <c r="E49" s="90"/>
      <c r="F49" s="90"/>
      <c r="G49" s="90"/>
    </row>
    <row r="50" spans="1:7" ht="15" customHeight="1">
      <c r="A50" s="1024"/>
      <c r="B50" s="1025"/>
      <c r="C50" s="90"/>
      <c r="D50" s="90"/>
      <c r="E50" s="90"/>
      <c r="F50" s="90"/>
      <c r="G50" s="90"/>
    </row>
    <row r="51" spans="1:7" ht="15" customHeight="1">
      <c r="A51" s="1024"/>
      <c r="B51" s="1025"/>
      <c r="C51" s="90"/>
      <c r="D51" s="90"/>
      <c r="E51" s="90"/>
      <c r="F51" s="90"/>
      <c r="G51" s="90"/>
    </row>
    <row r="52" spans="1:7" ht="15" customHeight="1">
      <c r="A52" s="1024"/>
      <c r="B52" s="1025"/>
      <c r="C52" s="90"/>
      <c r="D52" s="90"/>
      <c r="E52" s="90"/>
      <c r="F52" s="90"/>
      <c r="G52" s="90"/>
    </row>
    <row r="53" spans="1:7" ht="15" customHeight="1">
      <c r="A53" s="1024"/>
      <c r="B53" s="1025"/>
      <c r="C53" s="90"/>
      <c r="D53" s="90"/>
      <c r="E53" s="90"/>
      <c r="F53" s="90"/>
      <c r="G53" s="90"/>
    </row>
    <row r="54" spans="1:7" ht="15" customHeight="1">
      <c r="A54" s="1024"/>
      <c r="B54" s="1025"/>
      <c r="C54" s="90"/>
      <c r="D54" s="90"/>
      <c r="E54" s="90"/>
      <c r="F54" s="90"/>
      <c r="G54" s="90"/>
    </row>
    <row r="55" spans="1:7" ht="15" customHeight="1">
      <c r="A55" s="1024"/>
      <c r="B55" s="1025"/>
      <c r="C55" s="90"/>
      <c r="D55" s="90"/>
      <c r="E55" s="90"/>
      <c r="F55" s="90"/>
      <c r="G55" s="90"/>
    </row>
    <row r="56" spans="1:7" ht="15" customHeight="1">
      <c r="A56" s="1024"/>
      <c r="B56" s="1025"/>
      <c r="C56" s="90"/>
      <c r="D56" s="90"/>
      <c r="E56" s="90"/>
      <c r="F56" s="90"/>
      <c r="G56" s="90"/>
    </row>
    <row r="57" spans="1:7" ht="15" customHeight="1">
      <c r="A57" s="1024"/>
      <c r="B57" s="1025"/>
      <c r="C57" s="90"/>
      <c r="D57" s="90"/>
      <c r="E57" s="90"/>
      <c r="F57" s="90"/>
      <c r="G57" s="90"/>
    </row>
    <row r="58" spans="1:7" ht="15" customHeight="1">
      <c r="A58" s="1024"/>
      <c r="B58" s="1025"/>
      <c r="C58" s="90"/>
      <c r="D58" s="90"/>
      <c r="E58" s="90"/>
      <c r="F58" s="90"/>
      <c r="G58" s="90"/>
    </row>
    <row r="59" spans="1:7" ht="15" customHeight="1">
      <c r="A59" s="1024"/>
      <c r="B59" s="1025"/>
      <c r="C59" s="90"/>
      <c r="D59" s="90"/>
      <c r="E59" s="90"/>
      <c r="F59" s="90"/>
      <c r="G59" s="90"/>
    </row>
    <row r="60" spans="1:7" ht="16.5" customHeight="1" thickBot="1">
      <c r="A60" s="1200" t="s">
        <v>88</v>
      </c>
      <c r="B60" s="1201"/>
      <c r="C60" s="91">
        <f>SUM(C40:C59)</f>
        <v>0</v>
      </c>
      <c r="D60" s="91">
        <f>SUM(D40:D59)</f>
        <v>0</v>
      </c>
      <c r="E60" s="91">
        <f>SUM(E40:E59)</f>
        <v>0</v>
      </c>
      <c r="F60" s="91">
        <f>SUM(F40:F59)</f>
        <v>0</v>
      </c>
      <c r="G60" s="91">
        <f>SUM(G40:G59)</f>
        <v>0</v>
      </c>
    </row>
    <row r="61" spans="1:7" ht="16.5" customHeight="1" thickTop="1">
      <c r="A61" s="334"/>
      <c r="B61" s="334"/>
      <c r="C61" s="335"/>
      <c r="D61" s="335"/>
      <c r="E61" s="335"/>
      <c r="F61" s="335"/>
      <c r="G61" s="335"/>
    </row>
    <row r="62" spans="1:7" ht="16.5" customHeight="1">
      <c r="A62" s="709" t="s">
        <v>7</v>
      </c>
      <c r="B62" s="334"/>
      <c r="C62" s="335"/>
      <c r="D62" s="335"/>
      <c r="E62" s="335"/>
      <c r="F62" s="335"/>
      <c r="G62" s="335"/>
    </row>
    <row r="63" spans="1:7" ht="41.25" customHeight="1">
      <c r="A63" s="1198" t="s">
        <v>236</v>
      </c>
      <c r="B63" s="1199"/>
      <c r="C63" s="1199"/>
      <c r="D63" s="1199"/>
      <c r="E63" s="1199"/>
      <c r="F63" s="1199"/>
      <c r="G63" s="1199"/>
    </row>
    <row r="64" spans="1:7" ht="12" customHeight="1">
      <c r="A64" s="723"/>
      <c r="B64" s="724"/>
      <c r="C64" s="724"/>
      <c r="D64" s="724"/>
      <c r="E64" s="724"/>
      <c r="F64" s="724"/>
      <c r="G64" s="724"/>
    </row>
    <row r="65" spans="1:12" ht="29.25" customHeight="1">
      <c r="A65" s="1100" t="s">
        <v>476</v>
      </c>
      <c r="B65" s="1186"/>
      <c r="C65" s="1186"/>
      <c r="D65" s="1186"/>
      <c r="E65" s="1186"/>
      <c r="F65" s="1186"/>
      <c r="G65" s="1186"/>
    </row>
    <row r="66" spans="1:12" ht="12" customHeight="1">
      <c r="A66" s="716"/>
      <c r="B66" s="722"/>
      <c r="C66" s="722"/>
      <c r="D66" s="722"/>
      <c r="E66" s="722"/>
      <c r="F66" s="722"/>
      <c r="G66" s="722"/>
    </row>
    <row r="67" spans="1:12" ht="15.75" customHeight="1">
      <c r="A67" s="1100" t="s">
        <v>477</v>
      </c>
      <c r="B67" s="1186" t="s">
        <v>158</v>
      </c>
      <c r="C67" s="1186" t="s">
        <v>158</v>
      </c>
      <c r="D67" s="1186" t="s">
        <v>158</v>
      </c>
      <c r="E67" s="1186" t="s">
        <v>158</v>
      </c>
      <c r="F67" s="1186"/>
      <c r="G67" s="1186" t="s">
        <v>158</v>
      </c>
      <c r="H67" s="48" t="s">
        <v>128</v>
      </c>
      <c r="I67" s="48" t="s">
        <v>128</v>
      </c>
      <c r="J67" s="48" t="s">
        <v>128</v>
      </c>
      <c r="K67" s="48" t="s">
        <v>128</v>
      </c>
      <c r="L67" s="48" t="s">
        <v>128</v>
      </c>
    </row>
    <row r="68" spans="1:12" ht="12" customHeight="1">
      <c r="A68" s="716"/>
      <c r="B68" s="722"/>
      <c r="C68" s="722"/>
      <c r="D68" s="722"/>
      <c r="E68" s="722"/>
      <c r="F68" s="722"/>
      <c r="G68" s="722"/>
    </row>
    <row r="69" spans="1:12" ht="18" customHeight="1">
      <c r="A69" s="1100" t="s">
        <v>237</v>
      </c>
      <c r="B69" s="1186"/>
      <c r="C69" s="1186"/>
      <c r="D69" s="1186"/>
      <c r="E69" s="1186"/>
      <c r="F69" s="1186"/>
      <c r="G69" s="1186"/>
    </row>
    <row r="70" spans="1:12" ht="12" customHeight="1">
      <c r="A70" s="716"/>
      <c r="B70" s="722"/>
      <c r="C70" s="722"/>
      <c r="D70" s="722"/>
      <c r="E70" s="722"/>
      <c r="F70" s="722"/>
      <c r="G70" s="722"/>
    </row>
    <row r="71" spans="1:12" ht="14.25" customHeight="1">
      <c r="A71" s="1100" t="s">
        <v>238</v>
      </c>
      <c r="B71" s="1186"/>
      <c r="C71" s="1186"/>
      <c r="D71" s="1186"/>
      <c r="E71" s="1186"/>
      <c r="F71" s="1186"/>
      <c r="G71" s="1186"/>
    </row>
    <row r="72" spans="1:12" ht="12" customHeight="1"/>
    <row r="73" spans="1:12" ht="15.6">
      <c r="A73" s="170" t="s">
        <v>426</v>
      </c>
    </row>
    <row r="74" spans="1:12" ht="23.25" customHeight="1">
      <c r="A74" s="34" t="s">
        <v>179</v>
      </c>
      <c r="B74" s="34"/>
      <c r="C74" s="34"/>
      <c r="D74" s="34"/>
    </row>
    <row r="75" spans="1:12" ht="24.75" customHeight="1">
      <c r="A75" s="34" t="s">
        <v>180</v>
      </c>
      <c r="B75" s="34"/>
      <c r="C75" s="35"/>
      <c r="D75" s="35"/>
    </row>
    <row r="76" spans="1:12" ht="24.75" customHeight="1">
      <c r="A76" s="33" t="s">
        <v>181</v>
      </c>
      <c r="B76" s="33"/>
      <c r="C76" s="33"/>
      <c r="D76" s="33"/>
      <c r="E76" s="47"/>
      <c r="F76" s="47"/>
      <c r="G76" s="47"/>
      <c r="H76" s="47"/>
      <c r="I76" s="47"/>
    </row>
    <row r="77" spans="1:12" ht="10.5" customHeight="1">
      <c r="A77" s="47"/>
      <c r="B77" s="47"/>
      <c r="C77" s="47"/>
      <c r="D77" s="47"/>
      <c r="E77" s="47"/>
      <c r="F77" s="47"/>
      <c r="G77" s="47"/>
      <c r="H77" s="47"/>
      <c r="I77" s="47"/>
    </row>
    <row r="78" spans="1:12" ht="15.6">
      <c r="A78" s="519" t="s">
        <v>275</v>
      </c>
      <c r="B78" s="727"/>
      <c r="C78" s="727"/>
      <c r="D78" s="727"/>
      <c r="E78" s="727"/>
      <c r="F78" s="727"/>
      <c r="G78" s="727"/>
      <c r="H78" s="727"/>
      <c r="I78" s="727"/>
    </row>
    <row r="79" spans="1:12">
      <c r="A79" s="714"/>
      <c r="B79" s="714"/>
      <c r="C79" s="714"/>
      <c r="D79" s="714"/>
      <c r="E79" s="714"/>
      <c r="F79" s="714"/>
      <c r="G79" s="714"/>
      <c r="H79" s="714"/>
      <c r="I79" s="714"/>
    </row>
    <row r="80" spans="1:12">
      <c r="A80" s="518"/>
      <c r="B80" s="518"/>
      <c r="C80" s="518"/>
      <c r="D80" s="518"/>
      <c r="E80" s="714"/>
      <c r="F80" s="714"/>
      <c r="G80" s="714"/>
      <c r="H80" s="714"/>
      <c r="I80" s="714"/>
    </row>
    <row r="81" spans="1:9">
      <c r="A81" s="517"/>
      <c r="B81" s="517"/>
      <c r="C81" s="517"/>
      <c r="D81" s="517"/>
      <c r="E81" s="714"/>
      <c r="F81" s="714"/>
      <c r="G81" s="714"/>
      <c r="H81" s="714"/>
      <c r="I81" s="714"/>
    </row>
    <row r="82" spans="1:9">
      <c r="A82" s="518"/>
      <c r="B82" s="518"/>
      <c r="C82" s="518"/>
      <c r="D82" s="518"/>
      <c r="E82" s="714"/>
      <c r="F82" s="714"/>
      <c r="G82" s="714"/>
      <c r="H82" s="714"/>
      <c r="I82" s="714"/>
    </row>
    <row r="83" spans="1:9">
      <c r="A83" s="517"/>
      <c r="B83" s="517"/>
      <c r="C83" s="517"/>
      <c r="D83" s="517"/>
      <c r="E83" s="714"/>
      <c r="F83" s="714"/>
      <c r="G83" s="714"/>
      <c r="H83" s="714"/>
      <c r="I83" s="714"/>
    </row>
    <row r="84" spans="1:9">
      <c r="A84" s="518"/>
      <c r="B84" s="518"/>
      <c r="C84" s="518"/>
      <c r="D84" s="518"/>
      <c r="E84" s="714"/>
      <c r="F84" s="714"/>
      <c r="G84" s="714"/>
      <c r="H84" s="714"/>
      <c r="I84" s="714"/>
    </row>
    <row r="85" spans="1:9" s="47" customFormat="1">
      <c r="E85" s="303"/>
      <c r="F85" s="303"/>
      <c r="G85" s="303"/>
      <c r="H85" s="303"/>
    </row>
    <row r="86" spans="1:9" ht="27" customHeight="1">
      <c r="A86" s="33" t="s">
        <v>27</v>
      </c>
      <c r="B86" s="47"/>
      <c r="C86" s="47"/>
      <c r="D86" s="47"/>
      <c r="E86" s="47"/>
      <c r="F86" s="47"/>
      <c r="G86" s="47"/>
      <c r="H86" s="47"/>
      <c r="I86" s="47"/>
    </row>
    <row r="87" spans="1:9">
      <c r="A87" s="784" t="s">
        <v>445</v>
      </c>
      <c r="B87" s="47"/>
      <c r="C87" s="47"/>
      <c r="D87" s="47"/>
      <c r="E87" s="47"/>
      <c r="F87" s="47"/>
      <c r="G87" s="47"/>
      <c r="H87" s="47"/>
      <c r="I87" s="47"/>
    </row>
    <row r="88" spans="1:9" ht="23.25" customHeight="1">
      <c r="A88" s="33" t="s">
        <v>37</v>
      </c>
      <c r="B88" s="47"/>
      <c r="C88" s="47"/>
      <c r="D88" s="47"/>
      <c r="E88" s="47"/>
      <c r="F88" s="47"/>
      <c r="G88" s="47"/>
      <c r="H88" s="47"/>
      <c r="I88" s="47"/>
    </row>
    <row r="89" spans="1:9">
      <c r="A89" s="47"/>
      <c r="B89" s="47"/>
      <c r="C89" s="47"/>
      <c r="D89" s="47"/>
      <c r="E89" s="47"/>
      <c r="F89" s="47"/>
      <c r="G89" s="47"/>
      <c r="H89" s="47"/>
      <c r="I89" s="47"/>
    </row>
    <row r="90" spans="1:9" ht="24" customHeight="1">
      <c r="A90" s="33" t="s">
        <v>28</v>
      </c>
      <c r="B90" s="47"/>
      <c r="C90" s="47"/>
      <c r="D90" s="47"/>
    </row>
    <row r="91" spans="1:9">
      <c r="A91" s="784" t="s">
        <v>446</v>
      </c>
      <c r="B91" s="47"/>
      <c r="C91" s="790"/>
      <c r="D91" s="47"/>
    </row>
    <row r="92" spans="1:9">
      <c r="A92" s="33"/>
      <c r="B92" s="47"/>
      <c r="C92" s="47"/>
      <c r="D92" s="47"/>
    </row>
    <row r="93" spans="1:9">
      <c r="A93" s="33" t="s">
        <v>39</v>
      </c>
      <c r="B93" s="47"/>
    </row>
  </sheetData>
  <sheetProtection password="E1AE" sheet="1" objects="1" scenarios="1" formatCells="0" formatColumns="0" formatRows="0" insertRows="0"/>
  <mergeCells count="46">
    <mergeCell ref="G10:I10"/>
    <mergeCell ref="G26:I26"/>
    <mergeCell ref="G32:I32"/>
    <mergeCell ref="C37:G37"/>
    <mergeCell ref="A63:G63"/>
    <mergeCell ref="A36:G36"/>
    <mergeCell ref="A40:B40"/>
    <mergeCell ref="A59:B59"/>
    <mergeCell ref="A60:B60"/>
    <mergeCell ref="A57:B57"/>
    <mergeCell ref="A55:B55"/>
    <mergeCell ref="A58:B58"/>
    <mergeCell ref="G14:I16"/>
    <mergeCell ref="G11:I13"/>
    <mergeCell ref="G17:I21"/>
    <mergeCell ref="G22:I25"/>
    <mergeCell ref="G27:I30"/>
    <mergeCell ref="A71:G71"/>
    <mergeCell ref="A69:G69"/>
    <mergeCell ref="G31:I31"/>
    <mergeCell ref="A37:B39"/>
    <mergeCell ref="A56:B56"/>
    <mergeCell ref="A65:G65"/>
    <mergeCell ref="A67:G67"/>
    <mergeCell ref="A41:B41"/>
    <mergeCell ref="A42:B42"/>
    <mergeCell ref="A43:B43"/>
    <mergeCell ref="A44:B44"/>
    <mergeCell ref="A45:B45"/>
    <mergeCell ref="A46:B46"/>
    <mergeCell ref="A47:B47"/>
    <mergeCell ref="A48:B48"/>
    <mergeCell ref="A1:G1"/>
    <mergeCell ref="A8:A9"/>
    <mergeCell ref="A7:C7"/>
    <mergeCell ref="B8:B9"/>
    <mergeCell ref="A2:G2"/>
    <mergeCell ref="A3:G3"/>
    <mergeCell ref="B5:D5"/>
    <mergeCell ref="G8:I9"/>
    <mergeCell ref="A54:B54"/>
    <mergeCell ref="A49:B49"/>
    <mergeCell ref="A50:B50"/>
    <mergeCell ref="A51:B51"/>
    <mergeCell ref="A52:B52"/>
    <mergeCell ref="A53:B53"/>
  </mergeCells>
  <phoneticPr fontId="0" type="noConversion"/>
  <printOptions horizontalCentered="1"/>
  <pageMargins left="0.49" right="0.5" top="0.41" bottom="0.76" header="0.24" footer="0.24"/>
  <pageSetup scale="47" orientation="portrait" cellComments="asDisplayed"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14:formula1>
            <xm:f>ICP!$A:$A</xm:f>
          </x14:formula1>
          <xm:sqref>A40:B59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rgb="FF92D050"/>
    <pageSetUpPr fitToPage="1"/>
  </sheetPr>
  <dimension ref="A1:O84"/>
  <sheetViews>
    <sheetView showGridLines="0" topLeftCell="B10" zoomScaleNormal="100" workbookViewId="0">
      <selection activeCell="C18" sqref="C18:H18"/>
    </sheetView>
  </sheetViews>
  <sheetFormatPr defaultColWidth="9.109375" defaultRowHeight="13.2"/>
  <cols>
    <col min="1" max="1" width="44.5546875" style="48" customWidth="1"/>
    <col min="2" max="3" width="19.44140625" style="48" customWidth="1"/>
    <col min="4" max="4" width="19.6640625" style="48" customWidth="1"/>
    <col min="5" max="5" width="18.88671875" style="48" customWidth="1"/>
    <col min="6" max="6" width="19.5546875" style="48" customWidth="1"/>
    <col min="7" max="7" width="19.33203125" style="48" customWidth="1"/>
    <col min="8" max="8" width="17" style="48" customWidth="1"/>
    <col min="9" max="9" width="19.109375" style="48" customWidth="1"/>
    <col min="10" max="10" width="16.33203125" style="48" customWidth="1"/>
    <col min="11" max="16384" width="9.109375" style="48"/>
  </cols>
  <sheetData>
    <row r="1" spans="1:11" ht="13.8">
      <c r="A1" s="1205" t="str">
        <f>'Tab Contents'!A1:C1</f>
        <v>2016-17 PUBLIC ACCOUNTS</v>
      </c>
      <c r="B1" s="1205"/>
      <c r="C1" s="1205"/>
      <c r="D1" s="1205"/>
      <c r="E1" s="1205"/>
      <c r="F1" s="1205"/>
      <c r="G1" s="1205"/>
      <c r="H1" s="1205"/>
      <c r="I1" s="1205"/>
    </row>
    <row r="2" spans="1:11" ht="13.8">
      <c r="A2" s="1208" t="s">
        <v>72</v>
      </c>
      <c r="B2" s="1208"/>
      <c r="C2" s="1208"/>
      <c r="D2" s="1208"/>
      <c r="E2" s="1208"/>
      <c r="F2" s="1208"/>
      <c r="G2" s="1208"/>
      <c r="H2" s="1208"/>
      <c r="I2" s="1208"/>
    </row>
    <row r="3" spans="1:11" ht="14.4" thickBot="1">
      <c r="A3" s="1175" t="s">
        <v>18</v>
      </c>
      <c r="B3" s="1175"/>
      <c r="C3" s="1175"/>
      <c r="D3" s="1175"/>
      <c r="E3" s="1175"/>
      <c r="F3" s="1175"/>
      <c r="G3" s="1175"/>
      <c r="H3" s="1175"/>
      <c r="I3" s="1175"/>
    </row>
    <row r="4" spans="1:11" ht="13.8" thickBot="1">
      <c r="A4" s="336"/>
      <c r="B4" s="336"/>
      <c r="C4" s="336"/>
      <c r="D4" s="336"/>
      <c r="E4" s="336"/>
      <c r="F4" s="336"/>
      <c r="G4" s="336"/>
      <c r="H4" s="336"/>
      <c r="I4" s="336"/>
    </row>
    <row r="5" spans="1:11" ht="18.600000000000001" customHeight="1" thickBot="1">
      <c r="A5" s="167" t="s">
        <v>171</v>
      </c>
      <c r="B5" s="1157">
        <f>'Form 2A'!B5:D5</f>
        <v>0</v>
      </c>
      <c r="C5" s="1158"/>
      <c r="D5" s="1158"/>
      <c r="E5" s="1159"/>
      <c r="F5" s="167"/>
      <c r="G5" s="167"/>
      <c r="H5" s="167"/>
      <c r="I5" s="315"/>
    </row>
    <row r="6" spans="1:11">
      <c r="A6" s="167"/>
      <c r="B6" s="167"/>
      <c r="C6" s="167"/>
      <c r="D6" s="167"/>
      <c r="E6" s="167"/>
      <c r="F6" s="167"/>
      <c r="G6" s="167"/>
      <c r="H6" s="167"/>
      <c r="I6" s="315"/>
    </row>
    <row r="7" spans="1:11" ht="15" customHeight="1" thickBot="1">
      <c r="A7" s="1171" t="s">
        <v>165</v>
      </c>
      <c r="B7" s="1172"/>
      <c r="C7" s="1172"/>
      <c r="D7" s="1172"/>
      <c r="E7" s="1172"/>
      <c r="F7" s="1172"/>
      <c r="G7" s="1172"/>
      <c r="H7" s="1172"/>
      <c r="I7" s="1172"/>
    </row>
    <row r="8" spans="1:11" ht="17.25" customHeight="1">
      <c r="A8" s="1169" t="s">
        <v>69</v>
      </c>
      <c r="B8" s="1209" t="str">
        <f>Dates!$A$10</f>
        <v>Report in ($000's) at March 31, 2017</v>
      </c>
      <c r="C8" s="1210"/>
      <c r="D8" s="1210"/>
      <c r="E8" s="1210"/>
      <c r="F8" s="1210"/>
      <c r="G8" s="1210"/>
      <c r="H8" s="1210"/>
      <c r="I8" s="1211"/>
    </row>
    <row r="9" spans="1:11" ht="36.75" customHeight="1">
      <c r="A9" s="1170"/>
      <c r="B9" s="337" t="s">
        <v>23</v>
      </c>
      <c r="C9" s="317" t="s">
        <v>71</v>
      </c>
      <c r="D9" s="317" t="s">
        <v>246</v>
      </c>
      <c r="E9" s="317" t="s">
        <v>166</v>
      </c>
      <c r="F9" s="317" t="s">
        <v>167</v>
      </c>
      <c r="G9" s="317" t="s">
        <v>162</v>
      </c>
      <c r="H9" s="317" t="s">
        <v>106</v>
      </c>
      <c r="I9" s="338" t="s">
        <v>104</v>
      </c>
    </row>
    <row r="10" spans="1:11" ht="15" customHeight="1">
      <c r="A10" s="339" t="s">
        <v>393</v>
      </c>
      <c r="B10" s="340"/>
      <c r="C10" s="340"/>
      <c r="D10" s="340"/>
      <c r="E10" s="340"/>
      <c r="F10" s="340"/>
      <c r="G10" s="340"/>
      <c r="H10" s="341"/>
      <c r="I10" s="342"/>
    </row>
    <row r="11" spans="1:11" ht="15.75" customHeight="1">
      <c r="A11" s="343" t="s">
        <v>396</v>
      </c>
      <c r="B11" s="112"/>
      <c r="C11" s="112"/>
      <c r="D11" s="112"/>
      <c r="E11" s="112"/>
      <c r="F11" s="112"/>
      <c r="G11" s="112"/>
      <c r="H11" s="112"/>
      <c r="I11" s="113">
        <f>SUM(B11:H11)</f>
        <v>0</v>
      </c>
      <c r="J11" s="791"/>
      <c r="K11" s="792"/>
    </row>
    <row r="12" spans="1:11" ht="19.5" customHeight="1">
      <c r="A12" s="344" t="s">
        <v>168</v>
      </c>
      <c r="B12" s="112"/>
      <c r="C12" s="112"/>
      <c r="D12" s="112"/>
      <c r="E12" s="112"/>
      <c r="F12" s="112"/>
      <c r="G12" s="112"/>
      <c r="H12" s="112"/>
      <c r="I12" s="113">
        <f>SUM(B12:H12)</f>
        <v>0</v>
      </c>
      <c r="J12" s="791"/>
      <c r="K12" s="792"/>
    </row>
    <row r="13" spans="1:11" ht="15" customHeight="1">
      <c r="A13" s="343" t="s">
        <v>394</v>
      </c>
      <c r="B13" s="112"/>
      <c r="C13" s="112"/>
      <c r="D13" s="112"/>
      <c r="E13" s="112"/>
      <c r="F13" s="112"/>
      <c r="G13" s="112"/>
      <c r="H13" s="112"/>
      <c r="I13" s="113">
        <f>SUM(B13:H13)</f>
        <v>0</v>
      </c>
      <c r="J13" s="791"/>
      <c r="K13" s="792"/>
    </row>
    <row r="14" spans="1:11" ht="15.75" customHeight="1">
      <c r="A14" s="345" t="s">
        <v>390</v>
      </c>
      <c r="B14" s="112"/>
      <c r="C14" s="112"/>
      <c r="D14" s="112"/>
      <c r="E14" s="112"/>
      <c r="F14" s="112"/>
      <c r="G14" s="112"/>
      <c r="H14" s="112"/>
      <c r="I14" s="113">
        <f>SUM(B14:H14)</f>
        <v>0</v>
      </c>
      <c r="J14" s="791"/>
    </row>
    <row r="15" spans="1:11" ht="30" customHeight="1">
      <c r="A15" s="346" t="s">
        <v>437</v>
      </c>
      <c r="B15" s="112"/>
      <c r="C15" s="112"/>
      <c r="D15" s="112"/>
      <c r="E15" s="112"/>
      <c r="F15" s="112"/>
      <c r="G15" s="112"/>
      <c r="H15" s="112"/>
      <c r="I15" s="113">
        <f>SUM(B15:H15)</f>
        <v>0</v>
      </c>
      <c r="J15" s="791"/>
    </row>
    <row r="16" spans="1:11" ht="15" customHeight="1">
      <c r="A16" s="524" t="s">
        <v>395</v>
      </c>
      <c r="B16" s="525">
        <f>SUM(B11:B15)</f>
        <v>0</v>
      </c>
      <c r="C16" s="525">
        <f t="shared" ref="C16:I16" si="0">SUM(C11:C15)</f>
        <v>0</v>
      </c>
      <c r="D16" s="525">
        <f t="shared" si="0"/>
        <v>0</v>
      </c>
      <c r="E16" s="525">
        <f t="shared" si="0"/>
        <v>0</v>
      </c>
      <c r="F16" s="525">
        <f t="shared" si="0"/>
        <v>0</v>
      </c>
      <c r="G16" s="525">
        <f t="shared" si="0"/>
        <v>0</v>
      </c>
      <c r="H16" s="525">
        <f t="shared" si="0"/>
        <v>0</v>
      </c>
      <c r="I16" s="526">
        <f t="shared" si="0"/>
        <v>0</v>
      </c>
      <c r="J16" s="791"/>
    </row>
    <row r="17" spans="1:15" ht="15" customHeight="1">
      <c r="A17" s="520" t="s">
        <v>70</v>
      </c>
      <c r="B17" s="521"/>
      <c r="C17" s="521"/>
      <c r="D17" s="521"/>
      <c r="E17" s="521"/>
      <c r="F17" s="521"/>
      <c r="G17" s="521"/>
      <c r="H17" s="522"/>
      <c r="I17" s="523"/>
      <c r="J17" s="791"/>
    </row>
    <row r="18" spans="1:15" ht="15" customHeight="1">
      <c r="A18" s="345" t="s">
        <v>397</v>
      </c>
      <c r="B18" s="527" t="s">
        <v>44</v>
      </c>
      <c r="C18" s="112"/>
      <c r="D18" s="112"/>
      <c r="E18" s="112"/>
      <c r="F18" s="112"/>
      <c r="G18" s="112"/>
      <c r="H18" s="112"/>
      <c r="I18" s="964">
        <f>SUM(C18:H18)</f>
        <v>0</v>
      </c>
      <c r="J18" s="791"/>
    </row>
    <row r="19" spans="1:15" ht="15" customHeight="1">
      <c r="A19" s="344" t="s">
        <v>159</v>
      </c>
      <c r="B19" s="527" t="s">
        <v>44</v>
      </c>
      <c r="C19" s="112"/>
      <c r="D19" s="112"/>
      <c r="E19" s="112"/>
      <c r="F19" s="112"/>
      <c r="G19" s="112"/>
      <c r="H19" s="112"/>
      <c r="I19" s="964">
        <f>SUM(C19:H19)</f>
        <v>0</v>
      </c>
      <c r="J19" s="791"/>
      <c r="K19" s="792"/>
    </row>
    <row r="20" spans="1:15" ht="15" customHeight="1">
      <c r="A20" s="345" t="s">
        <v>390</v>
      </c>
      <c r="B20" s="527" t="s">
        <v>44</v>
      </c>
      <c r="C20" s="112"/>
      <c r="D20" s="112"/>
      <c r="E20" s="112"/>
      <c r="F20" s="112"/>
      <c r="G20" s="112"/>
      <c r="H20" s="112"/>
      <c r="I20" s="964">
        <f>SUM(C20:H20)</f>
        <v>0</v>
      </c>
      <c r="J20" s="791"/>
      <c r="K20" s="791"/>
    </row>
    <row r="21" spans="1:15" ht="33.75" customHeight="1">
      <c r="A21" s="346" t="s">
        <v>436</v>
      </c>
      <c r="B21" s="528" t="s">
        <v>44</v>
      </c>
      <c r="C21" s="112"/>
      <c r="D21" s="112"/>
      <c r="E21" s="112"/>
      <c r="F21" s="112"/>
      <c r="G21" s="112"/>
      <c r="H21" s="112"/>
      <c r="I21" s="964">
        <f>SUM(C21:H21)</f>
        <v>0</v>
      </c>
      <c r="J21" s="791"/>
    </row>
    <row r="22" spans="1:15" ht="16.5" customHeight="1" thickBot="1">
      <c r="A22" s="347" t="s">
        <v>389</v>
      </c>
      <c r="B22" s="529" t="s">
        <v>44</v>
      </c>
      <c r="C22" s="114">
        <f>SUM(C18:C21)</f>
        <v>0</v>
      </c>
      <c r="D22" s="114">
        <f t="shared" ref="D22:I22" si="1">SUM(D18:D21)</f>
        <v>0</v>
      </c>
      <c r="E22" s="114">
        <f t="shared" si="1"/>
        <v>0</v>
      </c>
      <c r="F22" s="114">
        <f t="shared" si="1"/>
        <v>0</v>
      </c>
      <c r="G22" s="114">
        <f t="shared" si="1"/>
        <v>0</v>
      </c>
      <c r="H22" s="114">
        <f t="shared" si="1"/>
        <v>0</v>
      </c>
      <c r="I22" s="964">
        <f t="shared" si="1"/>
        <v>0</v>
      </c>
      <c r="J22" s="791"/>
    </row>
    <row r="23" spans="1:15" ht="21.75" customHeight="1" thickTop="1" thickBot="1">
      <c r="A23" s="348" t="s">
        <v>388</v>
      </c>
      <c r="B23" s="115">
        <f>B16</f>
        <v>0</v>
      </c>
      <c r="C23" s="116">
        <f t="shared" ref="C23:I23" si="2">C16-C22</f>
        <v>0</v>
      </c>
      <c r="D23" s="116">
        <f t="shared" si="2"/>
        <v>0</v>
      </c>
      <c r="E23" s="116">
        <f t="shared" si="2"/>
        <v>0</v>
      </c>
      <c r="F23" s="116">
        <f t="shared" si="2"/>
        <v>0</v>
      </c>
      <c r="G23" s="116">
        <f t="shared" si="2"/>
        <v>0</v>
      </c>
      <c r="H23" s="116">
        <f t="shared" si="2"/>
        <v>0</v>
      </c>
      <c r="I23" s="965">
        <f t="shared" si="2"/>
        <v>0</v>
      </c>
      <c r="J23" s="791"/>
    </row>
    <row r="24" spans="1:15">
      <c r="A24" s="350"/>
      <c r="B24" s="350"/>
      <c r="C24" s="350"/>
      <c r="D24" s="350"/>
      <c r="E24" s="350"/>
      <c r="F24" s="350"/>
      <c r="G24" s="350"/>
      <c r="H24" s="350"/>
      <c r="I24" s="350"/>
      <c r="J24" s="791"/>
    </row>
    <row r="25" spans="1:15">
      <c r="A25" s="349" t="s">
        <v>7</v>
      </c>
      <c r="B25" s="349"/>
      <c r="C25" s="349"/>
      <c r="D25" s="349"/>
      <c r="E25" s="349"/>
      <c r="F25" s="349"/>
      <c r="G25" s="349"/>
      <c r="H25" s="349"/>
      <c r="I25" s="350"/>
      <c r="J25" s="315"/>
      <c r="K25" s="315"/>
      <c r="L25" s="315"/>
      <c r="M25" s="315"/>
      <c r="N25" s="315"/>
      <c r="O25" s="315"/>
    </row>
    <row r="26" spans="1:15">
      <c r="A26" s="349"/>
      <c r="B26" s="349"/>
      <c r="C26" s="349"/>
      <c r="D26" s="349"/>
      <c r="E26" s="349"/>
      <c r="F26" s="349"/>
      <c r="G26" s="349"/>
      <c r="H26" s="349"/>
      <c r="I26" s="350"/>
      <c r="J26" s="315"/>
      <c r="K26" s="315"/>
      <c r="L26" s="315"/>
      <c r="M26" s="315"/>
      <c r="N26" s="315"/>
      <c r="O26" s="315"/>
    </row>
    <row r="27" spans="1:15" ht="28.5" customHeight="1">
      <c r="A27" s="1206" t="s">
        <v>239</v>
      </c>
      <c r="B27" s="1207"/>
      <c r="C27" s="1207"/>
      <c r="D27" s="1207"/>
      <c r="E27" s="1207"/>
      <c r="F27" s="1207"/>
      <c r="G27" s="1207"/>
      <c r="H27" s="1207"/>
      <c r="I27" s="1207"/>
      <c r="J27" s="47"/>
      <c r="K27" s="303"/>
      <c r="L27" s="47"/>
      <c r="M27" s="47"/>
      <c r="N27" s="47"/>
    </row>
    <row r="28" spans="1:15" ht="6.75" customHeight="1">
      <c r="A28" s="728"/>
      <c r="B28" s="728"/>
      <c r="C28" s="728"/>
      <c r="D28" s="728"/>
      <c r="E28" s="728"/>
      <c r="F28" s="728"/>
      <c r="G28" s="728"/>
      <c r="H28" s="728"/>
      <c r="I28" s="728"/>
      <c r="J28" s="47"/>
      <c r="K28" s="303"/>
      <c r="L28" s="47"/>
      <c r="M28" s="47"/>
      <c r="N28" s="47"/>
    </row>
    <row r="29" spans="1:15" ht="15" customHeight="1">
      <c r="A29" s="1202" t="s">
        <v>240</v>
      </c>
      <c r="B29" s="1203"/>
      <c r="C29" s="1203"/>
      <c r="D29" s="1203"/>
      <c r="E29" s="1203"/>
      <c r="F29" s="1203"/>
      <c r="G29" s="1203"/>
      <c r="H29" s="1203"/>
      <c r="I29" s="1203"/>
      <c r="J29" s="47"/>
      <c r="K29" s="303"/>
      <c r="L29" s="47"/>
      <c r="M29" s="47"/>
      <c r="N29" s="47"/>
    </row>
    <row r="30" spans="1:15" ht="8.25" customHeight="1">
      <c r="A30" s="726"/>
      <c r="B30" s="726"/>
      <c r="C30" s="726"/>
      <c r="D30" s="726"/>
      <c r="E30" s="726"/>
      <c r="F30" s="726"/>
      <c r="G30" s="726"/>
      <c r="H30" s="726"/>
      <c r="I30" s="726"/>
      <c r="J30" s="47"/>
      <c r="K30" s="303"/>
      <c r="L30" s="47"/>
      <c r="M30" s="47"/>
      <c r="N30" s="47"/>
    </row>
    <row r="31" spans="1:15" ht="15.6">
      <c r="A31" s="1202" t="s">
        <v>241</v>
      </c>
      <c r="B31" s="1212"/>
      <c r="C31" s="1203"/>
      <c r="D31" s="1203"/>
      <c r="E31" s="1203"/>
      <c r="F31" s="1203"/>
      <c r="G31" s="1203"/>
      <c r="H31" s="1203"/>
      <c r="I31" s="1203"/>
      <c r="J31" s="47"/>
      <c r="K31" s="303"/>
      <c r="L31" s="47"/>
      <c r="M31" s="47"/>
      <c r="N31" s="47"/>
    </row>
    <row r="32" spans="1:15" ht="8.25" customHeight="1">
      <c r="A32" s="726"/>
      <c r="B32" s="725"/>
      <c r="C32" s="726"/>
      <c r="D32" s="726"/>
      <c r="E32" s="726"/>
      <c r="F32" s="726"/>
      <c r="G32" s="726"/>
      <c r="H32" s="726"/>
      <c r="I32" s="726"/>
      <c r="J32" s="47"/>
      <c r="K32" s="303"/>
      <c r="L32" s="47"/>
      <c r="M32" s="47"/>
      <c r="N32" s="47"/>
    </row>
    <row r="33" spans="1:14" ht="19.5" customHeight="1">
      <c r="A33" s="1202" t="s">
        <v>247</v>
      </c>
      <c r="B33" s="1213"/>
      <c r="C33" s="1213"/>
      <c r="D33" s="1213"/>
      <c r="E33" s="1213"/>
      <c r="F33" s="1213"/>
      <c r="G33" s="1213"/>
      <c r="H33" s="1213"/>
      <c r="I33" s="1213"/>
      <c r="J33" s="47"/>
      <c r="K33" s="303"/>
      <c r="L33" s="47"/>
      <c r="M33" s="47"/>
      <c r="N33" s="47"/>
    </row>
    <row r="34" spans="1:14" ht="6" customHeight="1">
      <c r="A34" s="726"/>
      <c r="B34" s="730"/>
      <c r="C34" s="730"/>
      <c r="D34" s="730"/>
      <c r="E34" s="730"/>
      <c r="F34" s="730"/>
      <c r="G34" s="730"/>
      <c r="H34" s="730"/>
      <c r="I34" s="730"/>
      <c r="J34" s="47"/>
      <c r="K34" s="303"/>
      <c r="L34" s="47"/>
      <c r="M34" s="47"/>
      <c r="N34" s="47"/>
    </row>
    <row r="35" spans="1:14" ht="15" customHeight="1">
      <c r="A35" s="1202" t="s">
        <v>242</v>
      </c>
      <c r="B35" s="1203"/>
      <c r="C35" s="1203"/>
      <c r="D35" s="1203"/>
      <c r="E35" s="1203"/>
      <c r="F35" s="1203"/>
      <c r="G35" s="1203"/>
      <c r="H35" s="1203"/>
      <c r="I35" s="1203"/>
      <c r="J35" s="47"/>
      <c r="K35" s="303"/>
      <c r="L35" s="47"/>
      <c r="M35" s="47"/>
      <c r="N35" s="47"/>
    </row>
    <row r="36" spans="1:14" ht="7.5" customHeight="1">
      <c r="A36" s="726"/>
      <c r="B36" s="726"/>
      <c r="C36" s="726"/>
      <c r="D36" s="726"/>
      <c r="E36" s="726"/>
      <c r="F36" s="726"/>
      <c r="G36" s="726"/>
      <c r="H36" s="726"/>
      <c r="I36" s="726"/>
      <c r="J36" s="47"/>
      <c r="K36" s="303"/>
      <c r="L36" s="47"/>
      <c r="M36" s="47"/>
      <c r="N36" s="47"/>
    </row>
    <row r="37" spans="1:14" ht="28.5" customHeight="1">
      <c r="A37" s="1202" t="s">
        <v>243</v>
      </c>
      <c r="B37" s="1203"/>
      <c r="C37" s="1203"/>
      <c r="D37" s="1203"/>
      <c r="E37" s="1203"/>
      <c r="F37" s="1203"/>
      <c r="G37" s="1203"/>
      <c r="H37" s="1203"/>
      <c r="I37" s="1203"/>
      <c r="J37" s="47"/>
      <c r="K37" s="303"/>
      <c r="L37" s="47"/>
      <c r="M37" s="47"/>
      <c r="N37" s="47"/>
    </row>
    <row r="38" spans="1:14" ht="8.25" customHeight="1">
      <c r="A38" s="726"/>
      <c r="B38" s="726"/>
      <c r="C38" s="726"/>
      <c r="D38" s="726"/>
      <c r="E38" s="726"/>
      <c r="F38" s="726"/>
      <c r="G38" s="726"/>
      <c r="H38" s="726"/>
      <c r="I38" s="726"/>
      <c r="J38" s="47"/>
      <c r="K38" s="303"/>
      <c r="L38" s="47"/>
      <c r="M38" s="47"/>
      <c r="N38" s="47"/>
    </row>
    <row r="39" spans="1:14" ht="49.5" customHeight="1">
      <c r="A39" s="1202" t="s">
        <v>244</v>
      </c>
      <c r="B39" s="1212"/>
      <c r="C39" s="1203"/>
      <c r="D39" s="1203"/>
      <c r="E39" s="1203"/>
      <c r="F39" s="1203"/>
      <c r="G39" s="1203"/>
      <c r="H39" s="1203"/>
      <c r="I39" s="1203"/>
      <c r="J39" s="47"/>
      <c r="K39" s="303"/>
      <c r="L39" s="47"/>
      <c r="M39" s="47"/>
      <c r="N39" s="47"/>
    </row>
    <row r="40" spans="1:14" ht="8.25" customHeight="1">
      <c r="A40" s="726"/>
      <c r="B40" s="725"/>
      <c r="C40" s="726"/>
      <c r="D40" s="726"/>
      <c r="E40" s="726"/>
      <c r="F40" s="726"/>
      <c r="G40" s="726"/>
      <c r="H40" s="726"/>
      <c r="I40" s="726"/>
      <c r="J40" s="47"/>
      <c r="K40" s="303"/>
      <c r="L40" s="47"/>
      <c r="M40" s="47"/>
      <c r="N40" s="47"/>
    </row>
    <row r="41" spans="1:14" ht="19.5" customHeight="1">
      <c r="A41" s="1202" t="s">
        <v>276</v>
      </c>
      <c r="B41" s="1203"/>
      <c r="C41" s="1203"/>
      <c r="D41" s="1203"/>
      <c r="E41" s="1203"/>
      <c r="F41" s="1203"/>
      <c r="G41" s="1203"/>
      <c r="H41" s="1203"/>
      <c r="I41" s="1203"/>
      <c r="J41" s="47"/>
      <c r="K41" s="303"/>
      <c r="L41" s="47"/>
      <c r="M41" s="47"/>
      <c r="N41" s="47"/>
    </row>
    <row r="42" spans="1:14" ht="8.25" customHeight="1">
      <c r="A42" s="726"/>
      <c r="B42" s="725"/>
      <c r="C42" s="726"/>
      <c r="D42" s="726"/>
      <c r="E42" s="726"/>
      <c r="F42" s="726"/>
      <c r="G42" s="726"/>
      <c r="H42" s="726"/>
      <c r="I42" s="726"/>
      <c r="J42" s="47"/>
      <c r="K42" s="303"/>
      <c r="L42" s="47"/>
      <c r="M42" s="47"/>
      <c r="N42" s="47"/>
    </row>
    <row r="43" spans="1:14" ht="27" customHeight="1">
      <c r="A43" s="1202" t="s">
        <v>245</v>
      </c>
      <c r="B43" s="1203"/>
      <c r="C43" s="1203"/>
      <c r="D43" s="1203"/>
      <c r="E43" s="1203"/>
      <c r="F43" s="1203"/>
      <c r="G43" s="1203"/>
      <c r="H43" s="1203"/>
      <c r="I43" s="1203"/>
      <c r="J43" s="47"/>
      <c r="K43" s="303"/>
      <c r="L43" s="47"/>
      <c r="M43" s="47"/>
      <c r="N43" s="47"/>
    </row>
    <row r="44" spans="1:14" ht="7.5" customHeight="1">
      <c r="A44" s="726"/>
      <c r="B44" s="725"/>
      <c r="C44" s="726"/>
      <c r="D44" s="726"/>
      <c r="E44" s="726"/>
      <c r="F44" s="726"/>
      <c r="G44" s="726"/>
      <c r="H44" s="726"/>
      <c r="I44" s="726"/>
      <c r="J44" s="47"/>
      <c r="K44" s="303"/>
      <c r="L44" s="47"/>
      <c r="M44" s="47"/>
      <c r="N44" s="47"/>
    </row>
    <row r="45" spans="1:14" ht="15.6">
      <c r="A45" s="170" t="s">
        <v>391</v>
      </c>
      <c r="J45" s="170"/>
    </row>
    <row r="46" spans="1:14" ht="7.5" customHeight="1">
      <c r="A46" s="170"/>
      <c r="J46" s="170"/>
    </row>
    <row r="47" spans="1:14" ht="15.6">
      <c r="A47" s="351" t="s">
        <v>392</v>
      </c>
      <c r="J47" s="170"/>
    </row>
    <row r="48" spans="1:14" ht="9" customHeight="1">
      <c r="A48" s="351"/>
      <c r="J48" s="170"/>
    </row>
    <row r="49" spans="1:10" ht="14.25" customHeight="1">
      <c r="A49" s="1204" t="s">
        <v>411</v>
      </c>
      <c r="B49" s="1204"/>
      <c r="C49" s="1204"/>
      <c r="D49" s="1204"/>
      <c r="E49" s="1204"/>
      <c r="F49" s="1204"/>
      <c r="G49" s="1204"/>
      <c r="H49" s="1204"/>
      <c r="I49" s="1204"/>
      <c r="J49" s="170"/>
    </row>
    <row r="50" spans="1:10" ht="14.25" customHeight="1">
      <c r="A50" s="1204"/>
      <c r="B50" s="1204"/>
      <c r="C50" s="1204"/>
      <c r="D50" s="1204"/>
      <c r="E50" s="1204"/>
      <c r="F50" s="1204"/>
      <c r="G50" s="1204"/>
      <c r="H50" s="1204"/>
      <c r="I50" s="1204"/>
    </row>
    <row r="51" spans="1:10" ht="15.6">
      <c r="A51" s="727"/>
      <c r="B51" s="727"/>
      <c r="C51" s="727"/>
      <c r="D51" s="727"/>
      <c r="E51" s="727"/>
      <c r="F51" s="727"/>
      <c r="G51" s="727"/>
      <c r="H51" s="727"/>
      <c r="I51" s="727"/>
    </row>
    <row r="52" spans="1:10" ht="15.6">
      <c r="A52" s="727"/>
      <c r="B52" s="727"/>
      <c r="C52" s="727"/>
      <c r="D52" s="727"/>
      <c r="E52" s="727"/>
      <c r="F52" s="727"/>
      <c r="G52" s="727"/>
      <c r="H52" s="727"/>
      <c r="I52" s="727"/>
    </row>
    <row r="53" spans="1:10" ht="13.8" thickBot="1">
      <c r="A53" s="352" t="s">
        <v>385</v>
      </c>
      <c r="H53" s="170"/>
    </row>
    <row r="54" spans="1:10" ht="13.8" thickBot="1">
      <c r="A54" s="353" t="s">
        <v>386</v>
      </c>
      <c r="B54" s="354"/>
      <c r="C54" s="582">
        <f>Dates!$A$11</f>
        <v>42825</v>
      </c>
      <c r="D54" s="355" t="s">
        <v>178</v>
      </c>
      <c r="H54" s="170"/>
    </row>
    <row r="55" spans="1:10">
      <c r="A55" s="356"/>
      <c r="B55" s="357"/>
      <c r="C55" s="369"/>
      <c r="D55" s="357"/>
      <c r="F55" s="170"/>
      <c r="H55" s="170"/>
    </row>
    <row r="56" spans="1:10">
      <c r="A56" s="358" t="s">
        <v>182</v>
      </c>
      <c r="B56" s="359"/>
      <c r="C56" s="117">
        <f>I11-I18</f>
        <v>0</v>
      </c>
      <c r="D56" s="370"/>
    </row>
    <row r="57" spans="1:10">
      <c r="A57" s="358" t="s">
        <v>196</v>
      </c>
      <c r="B57" s="359"/>
      <c r="C57" s="117">
        <f>I12+I13</f>
        <v>0</v>
      </c>
      <c r="D57" s="370"/>
      <c r="F57" s="170"/>
    </row>
    <row r="58" spans="1:10">
      <c r="A58" s="358" t="s">
        <v>197</v>
      </c>
      <c r="B58" s="359"/>
      <c r="C58" s="117">
        <f>-I19</f>
        <v>0</v>
      </c>
      <c r="D58" s="370"/>
    </row>
    <row r="59" spans="1:10" ht="26.4">
      <c r="A59" s="360" t="s">
        <v>198</v>
      </c>
      <c r="B59" s="359"/>
      <c r="C59" s="118"/>
      <c r="D59" s="56"/>
    </row>
    <row r="60" spans="1:10">
      <c r="A60" s="358" t="s">
        <v>199</v>
      </c>
      <c r="B60" s="359"/>
      <c r="C60" s="118"/>
      <c r="D60" s="370"/>
      <c r="F60" s="170"/>
    </row>
    <row r="61" spans="1:10" ht="13.8" thickBot="1">
      <c r="A61" s="361" t="s">
        <v>200</v>
      </c>
      <c r="B61" s="362"/>
      <c r="C61" s="119">
        <f>I15-I21</f>
        <v>0</v>
      </c>
      <c r="D61" s="370"/>
    </row>
    <row r="62" spans="1:10" ht="13.8" thickBot="1">
      <c r="A62" s="363" t="s">
        <v>176</v>
      </c>
      <c r="B62" s="364"/>
      <c r="C62" s="120">
        <f>C56+C57+C58+C59+C60+C61</f>
        <v>0</v>
      </c>
      <c r="D62" s="370"/>
    </row>
    <row r="63" spans="1:10" s="47" customFormat="1" ht="13.8" thickTop="1">
      <c r="A63" s="365"/>
      <c r="B63" s="366"/>
      <c r="C63" s="137"/>
      <c r="D63" s="371"/>
    </row>
    <row r="64" spans="1:10">
      <c r="A64" s="367" t="s">
        <v>387</v>
      </c>
      <c r="B64" s="359"/>
      <c r="C64" s="117">
        <f>I23</f>
        <v>0</v>
      </c>
      <c r="D64" s="370"/>
    </row>
    <row r="65" spans="1:9" ht="13.8" thickBot="1">
      <c r="A65" s="358"/>
      <c r="B65" s="359"/>
      <c r="C65" s="138"/>
      <c r="D65" s="370"/>
    </row>
    <row r="66" spans="1:9" ht="20.25" customHeight="1" thickBot="1">
      <c r="A66" s="368" t="s">
        <v>177</v>
      </c>
      <c r="B66" s="362"/>
      <c r="C66" s="121">
        <f>+C62-C64</f>
        <v>0</v>
      </c>
      <c r="D66" s="57" t="str">
        <f>IF(ROUND(C62,3)=ROUND(C64,3),"OK","INCORRECT")</f>
        <v>OK</v>
      </c>
      <c r="E66" s="352" t="s">
        <v>463</v>
      </c>
    </row>
    <row r="67" spans="1:9">
      <c r="E67" s="372" t="s">
        <v>464</v>
      </c>
    </row>
    <row r="69" spans="1:9" ht="15.6">
      <c r="A69" s="519" t="s">
        <v>275</v>
      </c>
      <c r="B69" s="727"/>
      <c r="C69" s="727"/>
      <c r="D69" s="727"/>
      <c r="E69" s="727"/>
      <c r="F69" s="727"/>
      <c r="G69" s="727"/>
      <c r="H69" s="727"/>
      <c r="I69" s="727"/>
    </row>
    <row r="70" spans="1:9">
      <c r="A70" s="714"/>
      <c r="B70" s="714"/>
      <c r="C70" s="714"/>
      <c r="D70" s="714"/>
      <c r="E70" s="714"/>
      <c r="F70" s="714"/>
      <c r="G70" s="714"/>
      <c r="H70" s="714"/>
      <c r="I70" s="714"/>
    </row>
    <row r="71" spans="1:9">
      <c r="A71" s="518"/>
      <c r="B71" s="518"/>
      <c r="C71" s="518"/>
      <c r="D71" s="518"/>
      <c r="E71" s="518"/>
      <c r="F71" s="714"/>
      <c r="G71" s="714"/>
      <c r="H71" s="714"/>
      <c r="I71" s="714"/>
    </row>
    <row r="72" spans="1:9">
      <c r="A72" s="517"/>
      <c r="B72" s="517"/>
      <c r="C72" s="517"/>
      <c r="D72" s="517"/>
      <c r="E72" s="517"/>
      <c r="F72" s="714"/>
      <c r="G72" s="714"/>
      <c r="H72" s="714"/>
      <c r="I72" s="714"/>
    </row>
    <row r="73" spans="1:9">
      <c r="A73" s="518"/>
      <c r="B73" s="518"/>
      <c r="C73" s="518"/>
      <c r="D73" s="518"/>
      <c r="E73" s="518"/>
      <c r="F73" s="714"/>
      <c r="G73" s="714"/>
      <c r="H73" s="714"/>
      <c r="I73" s="714"/>
    </row>
    <row r="74" spans="1:9">
      <c r="A74" s="517"/>
      <c r="B74" s="517"/>
      <c r="C74" s="517"/>
      <c r="D74" s="517"/>
      <c r="E74" s="517"/>
      <c r="F74" s="714"/>
      <c r="G74" s="714"/>
      <c r="H74" s="714"/>
      <c r="I74" s="714"/>
    </row>
    <row r="75" spans="1:9">
      <c r="A75" s="518"/>
      <c r="B75" s="518"/>
      <c r="C75" s="518"/>
      <c r="D75" s="518"/>
      <c r="E75" s="518"/>
      <c r="F75" s="714"/>
      <c r="G75" s="714"/>
      <c r="H75" s="714"/>
      <c r="I75" s="714"/>
    </row>
    <row r="76" spans="1:9">
      <c r="A76" s="793"/>
      <c r="B76" s="793"/>
      <c r="C76" s="793"/>
      <c r="D76" s="793"/>
      <c r="E76" s="793"/>
      <c r="F76" s="714"/>
      <c r="G76" s="714"/>
      <c r="H76" s="714"/>
      <c r="I76" s="714"/>
    </row>
    <row r="77" spans="1:9" ht="24" customHeight="1">
      <c r="A77" s="33" t="s">
        <v>27</v>
      </c>
      <c r="B77" s="33"/>
      <c r="C77" s="47"/>
      <c r="D77" s="47"/>
      <c r="E77" s="303"/>
      <c r="F77" s="303"/>
    </row>
    <row r="78" spans="1:9">
      <c r="A78" s="784" t="s">
        <v>448</v>
      </c>
      <c r="B78" s="47"/>
      <c r="C78" s="47"/>
      <c r="D78" s="47"/>
      <c r="E78" s="303"/>
      <c r="F78" s="303"/>
    </row>
    <row r="79" spans="1:9" ht="22.5" customHeight="1">
      <c r="A79" s="33" t="s">
        <v>37</v>
      </c>
      <c r="B79" s="33"/>
      <c r="C79" s="47"/>
      <c r="D79" s="47"/>
      <c r="E79" s="303"/>
      <c r="F79" s="303"/>
    </row>
    <row r="80" spans="1:9">
      <c r="A80" s="47"/>
      <c r="B80" s="47"/>
      <c r="C80" s="47"/>
      <c r="D80" s="47"/>
      <c r="E80" s="303"/>
      <c r="F80" s="303"/>
    </row>
    <row r="81" spans="1:4" ht="25.5" customHeight="1">
      <c r="A81" s="33" t="s">
        <v>28</v>
      </c>
      <c r="B81" s="33"/>
      <c r="C81" s="47"/>
      <c r="D81" s="47"/>
    </row>
    <row r="82" spans="1:4">
      <c r="A82" s="784" t="s">
        <v>447</v>
      </c>
      <c r="B82" s="47"/>
      <c r="C82" s="47"/>
      <c r="D82" s="47"/>
    </row>
    <row r="83" spans="1:4">
      <c r="A83" s="47"/>
      <c r="B83" s="47"/>
      <c r="C83" s="47"/>
      <c r="D83" s="47"/>
    </row>
    <row r="84" spans="1:4" ht="19.5" customHeight="1">
      <c r="A84" s="33" t="s">
        <v>39</v>
      </c>
      <c r="B84" s="33"/>
    </row>
  </sheetData>
  <sheetProtection password="E1AE" sheet="1" objects="1" scenarios="1" formatCells="0" formatColumns="0" formatRows="0"/>
  <mergeCells count="17">
    <mergeCell ref="A39:I39"/>
    <mergeCell ref="A43:I43"/>
    <mergeCell ref="A49:I50"/>
    <mergeCell ref="A1:I1"/>
    <mergeCell ref="B5:E5"/>
    <mergeCell ref="A27:I27"/>
    <mergeCell ref="A29:I29"/>
    <mergeCell ref="A41:I41"/>
    <mergeCell ref="A2:I2"/>
    <mergeCell ref="A3:I3"/>
    <mergeCell ref="A7:I7"/>
    <mergeCell ref="A8:A9"/>
    <mergeCell ref="B8:I8"/>
    <mergeCell ref="A31:I31"/>
    <mergeCell ref="A35:I35"/>
    <mergeCell ref="A37:I37"/>
    <mergeCell ref="A33:I33"/>
  </mergeCells>
  <phoneticPr fontId="40" type="noConversion"/>
  <printOptions horizontalCentered="1"/>
  <pageMargins left="0.51" right="0.75" top="0.3" bottom="0.3" header="0.25" footer="0.25"/>
  <pageSetup scale="44" orientation="landscape" cellComments="asDisplayed" r:id="rId1"/>
  <headerFooter alignWithMargins="0"/>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92D050"/>
    <pageSetUpPr fitToPage="1"/>
  </sheetPr>
  <dimension ref="A1:M106"/>
  <sheetViews>
    <sheetView showGridLines="0" topLeftCell="B25" zoomScaleNormal="100" workbookViewId="0">
      <selection activeCell="C52" sqref="C52:H52"/>
    </sheetView>
  </sheetViews>
  <sheetFormatPr defaultColWidth="9.109375" defaultRowHeight="13.2"/>
  <cols>
    <col min="1" max="1" width="53.33203125" style="48" customWidth="1"/>
    <col min="2" max="2" width="13.5546875" style="48" customWidth="1"/>
    <col min="3" max="3" width="18.88671875" style="48" customWidth="1"/>
    <col min="4" max="4" width="17.33203125" style="48" customWidth="1"/>
    <col min="5" max="5" width="14.6640625" style="48" customWidth="1"/>
    <col min="6" max="6" width="17.33203125" style="48" customWidth="1"/>
    <col min="7" max="7" width="17" style="48" customWidth="1"/>
    <col min="8" max="8" width="13.109375" style="48" customWidth="1"/>
    <col min="9" max="9" width="12.6640625" style="48" customWidth="1"/>
    <col min="10" max="16384" width="9.109375" style="48"/>
  </cols>
  <sheetData>
    <row r="1" spans="1:9" ht="15.6">
      <c r="A1" s="1168" t="str">
        <f>'Tab Contents'!A1:C1</f>
        <v>2016-17 PUBLIC ACCOUNTS</v>
      </c>
      <c r="B1" s="1168"/>
      <c r="C1" s="1168"/>
      <c r="D1" s="1168"/>
      <c r="E1" s="1168"/>
      <c r="F1" s="1168"/>
      <c r="G1" s="1168"/>
      <c r="H1" s="1168"/>
      <c r="I1" s="1168"/>
    </row>
    <row r="2" spans="1:9" ht="15.6">
      <c r="A2" s="1228" t="s">
        <v>193</v>
      </c>
      <c r="B2" s="1228"/>
      <c r="C2" s="1228"/>
      <c r="D2" s="1228"/>
      <c r="E2" s="1228"/>
      <c r="F2" s="1228"/>
      <c r="G2" s="1228"/>
      <c r="H2" s="1228"/>
      <c r="I2" s="1228"/>
    </row>
    <row r="3" spans="1:9" ht="14.4" thickBot="1">
      <c r="A3" s="1175" t="s">
        <v>18</v>
      </c>
      <c r="B3" s="1175"/>
      <c r="C3" s="1175"/>
      <c r="D3" s="1175"/>
      <c r="E3" s="1175"/>
      <c r="F3" s="1175"/>
      <c r="G3" s="1175"/>
      <c r="H3" s="1175"/>
      <c r="I3" s="1175"/>
    </row>
    <row r="4" spans="1:9" ht="13.8" thickBot="1">
      <c r="A4" s="315"/>
      <c r="B4" s="315"/>
      <c r="C4" s="315"/>
      <c r="D4" s="315"/>
    </row>
    <row r="5" spans="1:9" ht="16.2" customHeight="1" thickBot="1">
      <c r="A5" s="274" t="str">
        <f>'Form 2A'!A5:D5</f>
        <v>OTHER GOVERNMENT ORGANIZATION NAME:</v>
      </c>
      <c r="B5" s="1157">
        <f>'Form 2A'!B5:D5</f>
        <v>0</v>
      </c>
      <c r="C5" s="1158"/>
      <c r="D5" s="1159"/>
    </row>
    <row r="6" spans="1:9">
      <c r="A6" s="373"/>
      <c r="B6" s="374"/>
      <c r="C6" s="315"/>
      <c r="D6" s="315"/>
    </row>
    <row r="7" spans="1:9" ht="13.8" thickBot="1">
      <c r="A7" s="375" t="s">
        <v>126</v>
      </c>
      <c r="B7" s="376"/>
      <c r="C7" s="376"/>
      <c r="D7" s="315"/>
    </row>
    <row r="8" spans="1:9" ht="12.75" customHeight="1">
      <c r="A8" s="1169" t="s">
        <v>87</v>
      </c>
      <c r="B8" s="1173" t="s">
        <v>74</v>
      </c>
      <c r="C8" s="729" t="s">
        <v>14</v>
      </c>
      <c r="D8" s="377" t="s">
        <v>14</v>
      </c>
      <c r="E8" s="305" t="s">
        <v>14</v>
      </c>
      <c r="F8" s="277" t="s">
        <v>214</v>
      </c>
      <c r="G8" s="1151" t="s">
        <v>442</v>
      </c>
      <c r="H8" s="1152"/>
      <c r="I8" s="1153"/>
    </row>
    <row r="9" spans="1:9" ht="46.5" customHeight="1">
      <c r="A9" s="1170"/>
      <c r="B9" s="1174"/>
      <c r="C9" s="317" t="str">
        <f>+'Form 2C'!C9</f>
        <v>March 31, 2017 ($000's)</v>
      </c>
      <c r="D9" s="317" t="str">
        <f>+'Form 2C'!D9</f>
        <v>March 31, 2016 ($000's)</v>
      </c>
      <c r="E9" s="306" t="s">
        <v>173</v>
      </c>
      <c r="F9" s="279" t="s">
        <v>173</v>
      </c>
      <c r="G9" s="1154"/>
      <c r="H9" s="1155"/>
      <c r="I9" s="1156"/>
    </row>
    <row r="10" spans="1:9" ht="15" customHeight="1">
      <c r="A10" s="384" t="s">
        <v>90</v>
      </c>
      <c r="B10" s="550"/>
      <c r="C10" s="395"/>
      <c r="D10" s="396"/>
      <c r="E10" s="103">
        <f>(C12+C13+C15+C16+C18+C19+C20+C21)-(D12+D13+D15+D16+D18+D19+D20+D21)</f>
        <v>0</v>
      </c>
      <c r="F10" s="102" t="e">
        <f>E10/(D12+D13+D15+D16+D18+D19+D20+D21)</f>
        <v>#DIV/0!</v>
      </c>
      <c r="G10" s="1177"/>
      <c r="H10" s="1178"/>
      <c r="I10" s="1179"/>
    </row>
    <row r="11" spans="1:9" ht="15" customHeight="1">
      <c r="A11" s="385" t="s">
        <v>43</v>
      </c>
      <c r="B11" s="551"/>
      <c r="C11" s="397"/>
      <c r="D11" s="398"/>
      <c r="E11" s="291"/>
      <c r="F11" s="83"/>
      <c r="G11" s="1180"/>
      <c r="H11" s="1181"/>
      <c r="I11" s="1182"/>
    </row>
    <row r="12" spans="1:9" ht="15" customHeight="1">
      <c r="A12" s="386" t="s">
        <v>400</v>
      </c>
      <c r="B12" s="551" t="s">
        <v>148</v>
      </c>
      <c r="C12" s="103">
        <f>E72</f>
        <v>0</v>
      </c>
      <c r="D12" s="104"/>
      <c r="E12" s="291"/>
      <c r="F12" s="83"/>
      <c r="G12" s="1180"/>
      <c r="H12" s="1181"/>
      <c r="I12" s="1182"/>
    </row>
    <row r="13" spans="1:9" ht="15" customHeight="1">
      <c r="A13" s="387" t="s">
        <v>398</v>
      </c>
      <c r="B13" s="552"/>
      <c r="C13" s="105"/>
      <c r="D13" s="104"/>
      <c r="E13" s="291"/>
      <c r="F13" s="83"/>
      <c r="G13" s="1180"/>
      <c r="H13" s="1181"/>
      <c r="I13" s="1182"/>
    </row>
    <row r="14" spans="1:9" ht="15" customHeight="1">
      <c r="A14" s="385" t="s">
        <v>140</v>
      </c>
      <c r="B14" s="551"/>
      <c r="C14" s="488"/>
      <c r="D14" s="489"/>
      <c r="E14" s="291"/>
      <c r="F14" s="83"/>
      <c r="G14" s="1180"/>
      <c r="H14" s="1181"/>
      <c r="I14" s="1182"/>
    </row>
    <row r="15" spans="1:9" ht="15" customHeight="1">
      <c r="A15" s="386" t="s">
        <v>400</v>
      </c>
      <c r="B15" s="551" t="s">
        <v>149</v>
      </c>
      <c r="C15" s="103">
        <f>F72</f>
        <v>0</v>
      </c>
      <c r="D15" s="106"/>
      <c r="E15" s="291"/>
      <c r="F15" s="83"/>
      <c r="G15" s="1180"/>
      <c r="H15" s="1181"/>
      <c r="I15" s="1182"/>
    </row>
    <row r="16" spans="1:9" ht="15" customHeight="1">
      <c r="A16" s="388" t="s">
        <v>398</v>
      </c>
      <c r="B16" s="551"/>
      <c r="C16" s="106"/>
      <c r="D16" s="106"/>
      <c r="E16" s="291"/>
      <c r="F16" s="83"/>
      <c r="G16" s="1180"/>
      <c r="H16" s="1181"/>
      <c r="I16" s="1182"/>
    </row>
    <row r="17" spans="1:13" ht="15" customHeight="1">
      <c r="A17" s="385" t="s">
        <v>141</v>
      </c>
      <c r="B17" s="551"/>
      <c r="C17" s="488"/>
      <c r="D17" s="489"/>
      <c r="E17" s="291"/>
      <c r="F17" s="83"/>
      <c r="G17" s="1180"/>
      <c r="H17" s="1181"/>
      <c r="I17" s="1182"/>
    </row>
    <row r="18" spans="1:13" ht="15" customHeight="1">
      <c r="A18" s="389" t="s">
        <v>248</v>
      </c>
      <c r="B18" s="551"/>
      <c r="C18" s="106"/>
      <c r="D18" s="106"/>
      <c r="E18" s="291"/>
      <c r="F18" s="83"/>
      <c r="G18" s="1180"/>
      <c r="H18" s="1181"/>
      <c r="I18" s="1182"/>
    </row>
    <row r="19" spans="1:13" ht="15" customHeight="1">
      <c r="A19" s="389" t="s">
        <v>249</v>
      </c>
      <c r="B19" s="551"/>
      <c r="C19" s="106"/>
      <c r="D19" s="106"/>
      <c r="E19" s="291"/>
      <c r="F19" s="83"/>
      <c r="G19" s="1180"/>
      <c r="H19" s="1181"/>
      <c r="I19" s="1182"/>
    </row>
    <row r="20" spans="1:13" ht="15" customHeight="1">
      <c r="A20" s="389" t="s">
        <v>250</v>
      </c>
      <c r="B20" s="551"/>
      <c r="C20" s="106"/>
      <c r="D20" s="106"/>
      <c r="E20" s="291"/>
      <c r="F20" s="83"/>
      <c r="G20" s="1180"/>
      <c r="H20" s="1181"/>
      <c r="I20" s="1182"/>
    </row>
    <row r="21" spans="1:13" ht="15" customHeight="1">
      <c r="A21" s="386" t="s">
        <v>142</v>
      </c>
      <c r="B21" s="551"/>
      <c r="C21" s="106"/>
      <c r="D21" s="106"/>
      <c r="E21" s="291"/>
      <c r="F21" s="83"/>
      <c r="G21" s="1183"/>
      <c r="H21" s="1184"/>
      <c r="I21" s="1185"/>
    </row>
    <row r="22" spans="1:13" ht="15" customHeight="1">
      <c r="A22" s="390" t="s">
        <v>92</v>
      </c>
      <c r="B22" s="551"/>
      <c r="C22" s="488"/>
      <c r="D22" s="489"/>
      <c r="E22" s="103">
        <f>(C23+C24+C25)-(D23+D24+D25)</f>
        <v>0</v>
      </c>
      <c r="F22" s="102" t="e">
        <f>E22/(D23+D24+D25)</f>
        <v>#DIV/0!</v>
      </c>
      <c r="G22" s="1177"/>
      <c r="H22" s="1178"/>
      <c r="I22" s="1179"/>
    </row>
    <row r="23" spans="1:13" ht="15" customHeight="1">
      <c r="A23" s="385" t="s">
        <v>143</v>
      </c>
      <c r="B23" s="551"/>
      <c r="C23" s="106"/>
      <c r="D23" s="106"/>
      <c r="E23" s="291"/>
      <c r="F23" s="83"/>
      <c r="G23" s="1180"/>
      <c r="H23" s="1181"/>
      <c r="I23" s="1182"/>
    </row>
    <row r="24" spans="1:13" ht="15" customHeight="1">
      <c r="A24" s="391" t="s">
        <v>399</v>
      </c>
      <c r="B24" s="553" t="s">
        <v>65</v>
      </c>
      <c r="C24" s="103">
        <f>'Form 2F'!$G$31</f>
        <v>0</v>
      </c>
      <c r="D24" s="103">
        <f>'Form 2F'!B31</f>
        <v>0</v>
      </c>
      <c r="E24" s="291"/>
      <c r="F24" s="83"/>
      <c r="G24" s="1180"/>
      <c r="H24" s="1181"/>
      <c r="I24" s="1182"/>
    </row>
    <row r="25" spans="1:13" ht="15" customHeight="1">
      <c r="A25" s="391" t="s">
        <v>375</v>
      </c>
      <c r="B25" s="553"/>
      <c r="C25" s="106"/>
      <c r="D25" s="106"/>
      <c r="E25" s="291"/>
      <c r="F25" s="83"/>
      <c r="G25" s="1183"/>
      <c r="H25" s="1184"/>
      <c r="I25" s="1185"/>
    </row>
    <row r="26" spans="1:13" ht="15" customHeight="1">
      <c r="A26" s="392" t="s">
        <v>191</v>
      </c>
      <c r="B26" s="553" t="s">
        <v>128</v>
      </c>
      <c r="C26" s="488"/>
      <c r="D26" s="489"/>
      <c r="E26" s="103">
        <f>(C27+C28+C29)-(D27+D28+D29)</f>
        <v>0</v>
      </c>
      <c r="F26" s="102" t="e">
        <f>E26/(D27+D28+D29)</f>
        <v>#DIV/0!</v>
      </c>
      <c r="G26" s="1177"/>
      <c r="H26" s="1178"/>
      <c r="I26" s="1179"/>
    </row>
    <row r="27" spans="1:13" ht="15" customHeight="1">
      <c r="A27" s="391" t="s">
        <v>251</v>
      </c>
      <c r="B27" s="553"/>
      <c r="C27" s="106"/>
      <c r="D27" s="106"/>
      <c r="E27" s="291"/>
      <c r="F27" s="83"/>
      <c r="G27" s="1180"/>
      <c r="H27" s="1181"/>
      <c r="I27" s="1182"/>
    </row>
    <row r="28" spans="1:13" ht="15" customHeight="1">
      <c r="A28" s="391" t="s">
        <v>399</v>
      </c>
      <c r="B28" s="553" t="s">
        <v>65</v>
      </c>
      <c r="C28" s="103">
        <f>'Form 2F'!$G$59</f>
        <v>0</v>
      </c>
      <c r="D28" s="103">
        <f>'Form 2F'!B59</f>
        <v>0</v>
      </c>
      <c r="E28" s="291"/>
      <c r="F28" s="83"/>
      <c r="G28" s="1180"/>
      <c r="H28" s="1181"/>
      <c r="I28" s="1182"/>
    </row>
    <row r="29" spans="1:13" ht="15" customHeight="1">
      <c r="A29" s="391" t="s">
        <v>401</v>
      </c>
      <c r="B29" s="553"/>
      <c r="C29" s="106"/>
      <c r="D29" s="106"/>
      <c r="E29" s="291"/>
      <c r="F29" s="83"/>
      <c r="G29" s="1180"/>
      <c r="H29" s="1181"/>
      <c r="I29" s="1182"/>
      <c r="M29" s="170"/>
    </row>
    <row r="30" spans="1:13" ht="15" customHeight="1">
      <c r="A30" s="392" t="s">
        <v>49</v>
      </c>
      <c r="B30" s="553"/>
      <c r="C30" s="488"/>
      <c r="D30" s="489"/>
      <c r="E30" s="103">
        <f>(C31+C32+C33)-(D31+D32+D33)</f>
        <v>0</v>
      </c>
      <c r="F30" s="102" t="e">
        <f>E30/(D31+D32+D33)</f>
        <v>#DIV/0!</v>
      </c>
      <c r="G30" s="1177"/>
      <c r="H30" s="1178"/>
      <c r="I30" s="1179"/>
    </row>
    <row r="31" spans="1:13" ht="15" customHeight="1">
      <c r="A31" s="393" t="s">
        <v>16</v>
      </c>
      <c r="B31" s="554"/>
      <c r="C31" s="106"/>
      <c r="D31" s="106"/>
      <c r="E31" s="291"/>
      <c r="F31" s="83"/>
      <c r="G31" s="1180"/>
      <c r="H31" s="1181"/>
      <c r="I31" s="1182"/>
    </row>
    <row r="32" spans="1:13" ht="15" customHeight="1">
      <c r="A32" s="391" t="s">
        <v>402</v>
      </c>
      <c r="B32" s="553" t="s">
        <v>146</v>
      </c>
      <c r="C32" s="103">
        <f>C72</f>
        <v>0</v>
      </c>
      <c r="D32" s="106"/>
      <c r="E32" s="291"/>
      <c r="F32" s="83"/>
      <c r="G32" s="1180"/>
      <c r="H32" s="1181"/>
      <c r="I32" s="1182"/>
    </row>
    <row r="33" spans="1:9" ht="15" customHeight="1">
      <c r="A33" s="391" t="s">
        <v>403</v>
      </c>
      <c r="B33" s="554"/>
      <c r="C33" s="106"/>
      <c r="D33" s="106"/>
      <c r="E33" s="378"/>
      <c r="F33" s="379"/>
      <c r="G33" s="1180"/>
      <c r="H33" s="1181"/>
      <c r="I33" s="1182"/>
    </row>
    <row r="34" spans="1:9" ht="15" customHeight="1">
      <c r="A34" s="392" t="s">
        <v>144</v>
      </c>
      <c r="B34" s="554"/>
      <c r="C34" s="488"/>
      <c r="D34" s="489"/>
      <c r="E34" s="103">
        <f>(C35+C36)-(D35+D36)</f>
        <v>0</v>
      </c>
      <c r="F34" s="102" t="e">
        <f>E34/(D35+D36)</f>
        <v>#DIV/0!</v>
      </c>
      <c r="G34" s="1217"/>
      <c r="H34" s="1178"/>
      <c r="I34" s="1179"/>
    </row>
    <row r="35" spans="1:9" ht="15" customHeight="1">
      <c r="A35" s="391" t="s">
        <v>404</v>
      </c>
      <c r="B35" s="553" t="s">
        <v>147</v>
      </c>
      <c r="C35" s="103">
        <f>D72</f>
        <v>0</v>
      </c>
      <c r="D35" s="106"/>
      <c r="E35" s="378"/>
      <c r="F35" s="379"/>
      <c r="G35" s="1180"/>
      <c r="H35" s="1181"/>
      <c r="I35" s="1182"/>
    </row>
    <row r="36" spans="1:9" ht="15" customHeight="1">
      <c r="A36" s="388" t="s">
        <v>371</v>
      </c>
      <c r="B36" s="555"/>
      <c r="C36" s="106"/>
      <c r="D36" s="106"/>
      <c r="E36" s="378"/>
      <c r="F36" s="379"/>
      <c r="G36" s="1183"/>
      <c r="H36" s="1184"/>
      <c r="I36" s="1185"/>
    </row>
    <row r="37" spans="1:9" ht="15" customHeight="1">
      <c r="A37" s="394" t="s">
        <v>514</v>
      </c>
      <c r="B37" s="554"/>
      <c r="C37" s="488"/>
      <c r="D37" s="489"/>
      <c r="E37" s="103">
        <f>(C38+C39)-(D38+D39)</f>
        <v>0</v>
      </c>
      <c r="F37" s="102" t="e">
        <f>E37/(D38+D39)</f>
        <v>#DIV/0!</v>
      </c>
      <c r="G37" s="1217"/>
      <c r="H37" s="1178"/>
      <c r="I37" s="1179"/>
    </row>
    <row r="38" spans="1:9" ht="15" customHeight="1">
      <c r="A38" s="391" t="s">
        <v>404</v>
      </c>
      <c r="B38" s="556" t="s">
        <v>185</v>
      </c>
      <c r="C38" s="139">
        <f>+G72</f>
        <v>0</v>
      </c>
      <c r="D38" s="106"/>
      <c r="E38" s="378"/>
      <c r="F38" s="379"/>
      <c r="G38" s="1180"/>
      <c r="H38" s="1181"/>
      <c r="I38" s="1182"/>
    </row>
    <row r="39" spans="1:9" ht="15" customHeight="1">
      <c r="A39" s="577" t="s">
        <v>371</v>
      </c>
      <c r="B39" s="556"/>
      <c r="C39" s="106"/>
      <c r="D39" s="106"/>
      <c r="E39" s="378"/>
      <c r="F39" s="379"/>
      <c r="G39" s="1183"/>
      <c r="H39" s="1184"/>
      <c r="I39" s="1185"/>
    </row>
    <row r="40" spans="1:9" ht="15" customHeight="1">
      <c r="A40" s="394" t="s">
        <v>252</v>
      </c>
      <c r="B40" s="553"/>
      <c r="C40" s="488"/>
      <c r="D40" s="489"/>
      <c r="E40" s="103">
        <f>(C41+C42)-(D41+D42)</f>
        <v>0</v>
      </c>
      <c r="F40" s="102" t="e">
        <f>E40/(D41+D42)</f>
        <v>#DIV/0!</v>
      </c>
      <c r="G40" s="1177"/>
      <c r="H40" s="1178"/>
      <c r="I40" s="1179"/>
    </row>
    <row r="41" spans="1:9" ht="15" customHeight="1">
      <c r="A41" s="391" t="s">
        <v>405</v>
      </c>
      <c r="B41" s="556" t="s">
        <v>184</v>
      </c>
      <c r="C41" s="103">
        <f>H72</f>
        <v>0</v>
      </c>
      <c r="D41" s="106"/>
      <c r="E41" s="378"/>
      <c r="F41" s="379"/>
      <c r="G41" s="1180"/>
      <c r="H41" s="1181"/>
      <c r="I41" s="1182"/>
    </row>
    <row r="42" spans="1:9" ht="15" customHeight="1" thickBot="1">
      <c r="A42" s="391" t="s">
        <v>371</v>
      </c>
      <c r="B42" s="557"/>
      <c r="C42" s="701"/>
      <c r="D42" s="701"/>
      <c r="E42" s="380"/>
      <c r="F42" s="381"/>
      <c r="G42" s="1218"/>
      <c r="H42" s="1219"/>
      <c r="I42" s="1220"/>
    </row>
    <row r="43" spans="1:9" ht="17.25" customHeight="1" thickTop="1" thickBot="1">
      <c r="A43" s="382" t="s">
        <v>253</v>
      </c>
      <c r="B43" s="383"/>
      <c r="C43" s="79">
        <f>SUM(C10:C42)</f>
        <v>0</v>
      </c>
      <c r="D43" s="89">
        <f>SUM(D10:D42)</f>
        <v>0</v>
      </c>
      <c r="E43" s="107">
        <f>C43-D43</f>
        <v>0</v>
      </c>
      <c r="F43" s="96" t="e">
        <f>E43/D43</f>
        <v>#DIV/0!</v>
      </c>
      <c r="G43" s="1214"/>
      <c r="H43" s="1215"/>
      <c r="I43" s="1216"/>
    </row>
    <row r="44" spans="1:9">
      <c r="A44" s="315"/>
      <c r="B44" s="315"/>
      <c r="C44" s="399"/>
      <c r="D44" s="399"/>
      <c r="E44" s="400"/>
      <c r="F44" s="400"/>
    </row>
    <row r="45" spans="1:9">
      <c r="A45" s="401"/>
      <c r="B45" s="401"/>
      <c r="C45" s="315"/>
      <c r="D45" s="315"/>
    </row>
    <row r="46" spans="1:9" s="49" customFormat="1" ht="13.5" customHeight="1">
      <c r="A46" s="402"/>
      <c r="B46" s="402"/>
      <c r="C46" s="402"/>
      <c r="D46" s="402"/>
      <c r="E46" s="402"/>
      <c r="F46" s="402"/>
    </row>
    <row r="47" spans="1:9" s="49" customFormat="1" ht="20.25" customHeight="1">
      <c r="A47" s="1077" t="s">
        <v>101</v>
      </c>
      <c r="B47" s="1077"/>
      <c r="C47" s="1078"/>
      <c r="D47" s="1078"/>
      <c r="E47" s="1078"/>
      <c r="F47" s="709"/>
    </row>
    <row r="48" spans="1:9" s="49" customFormat="1" ht="15" customHeight="1">
      <c r="A48" s="1067" t="s">
        <v>161</v>
      </c>
      <c r="B48" s="1190"/>
      <c r="C48" s="1222" t="str">
        <f>Dates!$A$4</f>
        <v>March 31, 2017 ($000's)</v>
      </c>
      <c r="D48" s="1223"/>
      <c r="E48" s="1223"/>
      <c r="F48" s="1223"/>
      <c r="G48" s="1223"/>
      <c r="H48" s="1224"/>
    </row>
    <row r="49" spans="1:8" s="49" customFormat="1" ht="9" customHeight="1">
      <c r="A49" s="1069"/>
      <c r="B49" s="1221"/>
      <c r="C49" s="1225"/>
      <c r="D49" s="1226"/>
      <c r="E49" s="1226"/>
      <c r="F49" s="1226"/>
      <c r="G49" s="1226"/>
      <c r="H49" s="1227"/>
    </row>
    <row r="50" spans="1:8" s="49" customFormat="1" ht="14.25" customHeight="1">
      <c r="A50" s="1069"/>
      <c r="B50" s="1070"/>
      <c r="C50" s="403" t="s">
        <v>45</v>
      </c>
      <c r="D50" s="403" t="s">
        <v>46</v>
      </c>
      <c r="E50" s="403" t="s">
        <v>47</v>
      </c>
      <c r="F50" s="403" t="s">
        <v>48</v>
      </c>
      <c r="G50" s="403" t="s">
        <v>53</v>
      </c>
      <c r="H50" s="403" t="s">
        <v>183</v>
      </c>
    </row>
    <row r="51" spans="1:8" s="49" customFormat="1" ht="52.5" customHeight="1">
      <c r="A51" s="1071"/>
      <c r="B51" s="1072"/>
      <c r="C51" s="299" t="s">
        <v>50</v>
      </c>
      <c r="D51" s="299" t="s">
        <v>145</v>
      </c>
      <c r="E51" s="299" t="s">
        <v>186</v>
      </c>
      <c r="F51" s="299" t="s">
        <v>140</v>
      </c>
      <c r="G51" s="299" t="s">
        <v>516</v>
      </c>
      <c r="H51" s="299" t="s">
        <v>432</v>
      </c>
    </row>
    <row r="52" spans="1:8" s="49" customFormat="1" ht="15" customHeight="1">
      <c r="A52" s="1024"/>
      <c r="B52" s="1025"/>
      <c r="C52" s="630"/>
      <c r="D52" s="630"/>
      <c r="E52" s="630"/>
      <c r="F52" s="630"/>
      <c r="G52" s="630"/>
      <c r="H52" s="630"/>
    </row>
    <row r="53" spans="1:8" s="49" customFormat="1" ht="15" customHeight="1">
      <c r="A53" s="1024"/>
      <c r="B53" s="1025"/>
      <c r="C53" s="630"/>
      <c r="D53" s="630"/>
      <c r="E53" s="630"/>
      <c r="F53" s="630"/>
      <c r="G53" s="630"/>
      <c r="H53" s="630"/>
    </row>
    <row r="54" spans="1:8" s="49" customFormat="1" ht="15" customHeight="1">
      <c r="A54" s="1024"/>
      <c r="B54" s="1025"/>
      <c r="C54" s="630"/>
      <c r="D54" s="630"/>
      <c r="E54" s="630"/>
      <c r="F54" s="630"/>
      <c r="G54" s="630"/>
      <c r="H54" s="630"/>
    </row>
    <row r="55" spans="1:8" s="49" customFormat="1" ht="15" customHeight="1">
      <c r="A55" s="1024"/>
      <c r="B55" s="1025"/>
      <c r="C55" s="630"/>
      <c r="D55" s="630"/>
      <c r="E55" s="630"/>
      <c r="F55" s="630"/>
      <c r="G55" s="630"/>
      <c r="H55" s="630"/>
    </row>
    <row r="56" spans="1:8" s="49" customFormat="1" ht="15" customHeight="1">
      <c r="A56" s="1024"/>
      <c r="B56" s="1025"/>
      <c r="C56" s="630"/>
      <c r="D56" s="630"/>
      <c r="E56" s="630"/>
      <c r="F56" s="630"/>
      <c r="G56" s="630"/>
      <c r="H56" s="630"/>
    </row>
    <row r="57" spans="1:8" s="49" customFormat="1" ht="15" customHeight="1">
      <c r="A57" s="1024"/>
      <c r="B57" s="1025"/>
      <c r="C57" s="630"/>
      <c r="D57" s="630"/>
      <c r="E57" s="630"/>
      <c r="F57" s="630"/>
      <c r="G57" s="630"/>
      <c r="H57" s="630"/>
    </row>
    <row r="58" spans="1:8" s="49" customFormat="1" ht="15" customHeight="1">
      <c r="A58" s="1024"/>
      <c r="B58" s="1025"/>
      <c r="C58" s="630"/>
      <c r="D58" s="630"/>
      <c r="E58" s="630"/>
      <c r="F58" s="630"/>
      <c r="G58" s="630"/>
      <c r="H58" s="630"/>
    </row>
    <row r="59" spans="1:8" s="49" customFormat="1" ht="15" customHeight="1">
      <c r="A59" s="1024"/>
      <c r="B59" s="1025"/>
      <c r="C59" s="630"/>
      <c r="D59" s="630"/>
      <c r="E59" s="630"/>
      <c r="F59" s="630"/>
      <c r="G59" s="630"/>
      <c r="H59" s="630"/>
    </row>
    <row r="60" spans="1:8" s="49" customFormat="1" ht="15" customHeight="1">
      <c r="A60" s="1024"/>
      <c r="B60" s="1025"/>
      <c r="C60" s="630"/>
      <c r="D60" s="630"/>
      <c r="E60" s="630"/>
      <c r="F60" s="630"/>
      <c r="G60" s="630"/>
      <c r="H60" s="630"/>
    </row>
    <row r="61" spans="1:8" s="49" customFormat="1" ht="15" customHeight="1">
      <c r="A61" s="1024"/>
      <c r="B61" s="1025"/>
      <c r="C61" s="630"/>
      <c r="D61" s="630"/>
      <c r="E61" s="630"/>
      <c r="F61" s="630"/>
      <c r="G61" s="630"/>
      <c r="H61" s="630"/>
    </row>
    <row r="62" spans="1:8" s="49" customFormat="1" ht="15" customHeight="1">
      <c r="A62" s="1024"/>
      <c r="B62" s="1025"/>
      <c r="C62" s="630"/>
      <c r="D62" s="630"/>
      <c r="E62" s="630"/>
      <c r="F62" s="630"/>
      <c r="G62" s="630"/>
      <c r="H62" s="630"/>
    </row>
    <row r="63" spans="1:8" s="49" customFormat="1" ht="15" customHeight="1">
      <c r="A63" s="1024"/>
      <c r="B63" s="1025"/>
      <c r="C63" s="630"/>
      <c r="D63" s="630"/>
      <c r="E63" s="630"/>
      <c r="F63" s="630"/>
      <c r="G63" s="630"/>
      <c r="H63" s="630"/>
    </row>
    <row r="64" spans="1:8" s="49" customFormat="1" ht="15" customHeight="1">
      <c r="A64" s="1024"/>
      <c r="B64" s="1025"/>
      <c r="C64" s="630"/>
      <c r="D64" s="630"/>
      <c r="E64" s="630"/>
      <c r="F64" s="630"/>
      <c r="G64" s="630"/>
      <c r="H64" s="630"/>
    </row>
    <row r="65" spans="1:9" s="49" customFormat="1" ht="15" customHeight="1">
      <c r="A65" s="1024"/>
      <c r="B65" s="1025"/>
      <c r="C65" s="630"/>
      <c r="D65" s="630"/>
      <c r="E65" s="630"/>
      <c r="F65" s="630"/>
      <c r="G65" s="630"/>
      <c r="H65" s="630"/>
    </row>
    <row r="66" spans="1:9" s="49" customFormat="1" ht="15" customHeight="1">
      <c r="A66" s="1024"/>
      <c r="B66" s="1025"/>
      <c r="C66" s="630"/>
      <c r="D66" s="630"/>
      <c r="E66" s="630"/>
      <c r="F66" s="630"/>
      <c r="G66" s="630"/>
      <c r="H66" s="630"/>
    </row>
    <row r="67" spans="1:9" s="49" customFormat="1" ht="15" customHeight="1">
      <c r="A67" s="1024"/>
      <c r="B67" s="1025"/>
      <c r="C67" s="630"/>
      <c r="D67" s="630"/>
      <c r="E67" s="630"/>
      <c r="F67" s="630"/>
      <c r="G67" s="630"/>
      <c r="H67" s="630"/>
    </row>
    <row r="68" spans="1:9" s="49" customFormat="1" ht="15" customHeight="1">
      <c r="A68" s="1024"/>
      <c r="B68" s="1025"/>
      <c r="C68" s="630"/>
      <c r="D68" s="630"/>
      <c r="E68" s="630"/>
      <c r="F68" s="630"/>
      <c r="G68" s="630"/>
      <c r="H68" s="630"/>
    </row>
    <row r="69" spans="1:9" s="49" customFormat="1" ht="15" customHeight="1">
      <c r="A69" s="1024"/>
      <c r="B69" s="1025"/>
      <c r="C69" s="630"/>
      <c r="D69" s="630"/>
      <c r="E69" s="630"/>
      <c r="F69" s="630"/>
      <c r="G69" s="630"/>
      <c r="H69" s="630"/>
    </row>
    <row r="70" spans="1:9" s="49" customFormat="1" ht="15" customHeight="1">
      <c r="A70" s="1024"/>
      <c r="B70" s="1025"/>
      <c r="C70" s="630"/>
      <c r="D70" s="630"/>
      <c r="E70" s="630"/>
      <c r="F70" s="630"/>
      <c r="G70" s="630"/>
      <c r="H70" s="630"/>
    </row>
    <row r="71" spans="1:9" s="49" customFormat="1" ht="15" customHeight="1">
      <c r="A71" s="1024"/>
      <c r="B71" s="1025"/>
      <c r="C71" s="630"/>
      <c r="D71" s="630"/>
      <c r="E71" s="630"/>
      <c r="F71" s="630"/>
      <c r="G71" s="630"/>
      <c r="H71" s="630"/>
    </row>
    <row r="72" spans="1:9" s="49" customFormat="1" ht="20.25" customHeight="1" thickBot="1">
      <c r="A72" s="1200" t="s">
        <v>89</v>
      </c>
      <c r="B72" s="1201"/>
      <c r="C72" s="108">
        <f t="shared" ref="C72:H72" si="0">SUM(C52:C71)</f>
        <v>0</v>
      </c>
      <c r="D72" s="108">
        <f t="shared" si="0"/>
        <v>0</v>
      </c>
      <c r="E72" s="108">
        <f t="shared" si="0"/>
        <v>0</v>
      </c>
      <c r="F72" s="108">
        <f t="shared" si="0"/>
        <v>0</v>
      </c>
      <c r="G72" s="108">
        <f t="shared" si="0"/>
        <v>0</v>
      </c>
      <c r="H72" s="108">
        <f t="shared" si="0"/>
        <v>0</v>
      </c>
    </row>
    <row r="73" spans="1:9" s="49" customFormat="1" ht="15" customHeight="1" thickTop="1">
      <c r="A73" s="404"/>
      <c r="B73" s="404"/>
      <c r="C73" s="405"/>
      <c r="D73" s="405"/>
      <c r="E73" s="405"/>
      <c r="F73" s="405"/>
    </row>
    <row r="74" spans="1:9" s="49" customFormat="1" ht="15" customHeight="1">
      <c r="A74" s="374" t="s">
        <v>7</v>
      </c>
      <c r="B74" s="404"/>
      <c r="C74" s="405"/>
      <c r="D74" s="405"/>
      <c r="E74" s="405"/>
      <c r="F74" s="405"/>
    </row>
    <row r="76" spans="1:9" ht="12" customHeight="1">
      <c r="A76" s="1229" t="s">
        <v>254</v>
      </c>
      <c r="B76" s="1230"/>
      <c r="C76" s="1230"/>
      <c r="D76" s="1230"/>
      <c r="E76" s="1230"/>
      <c r="F76" s="732"/>
    </row>
    <row r="77" spans="1:9" ht="9.75" customHeight="1">
      <c r="A77" s="731"/>
      <c r="B77" s="732"/>
      <c r="C77" s="732"/>
      <c r="D77" s="732"/>
      <c r="E77" s="732"/>
      <c r="F77" s="732"/>
    </row>
    <row r="78" spans="1:9" ht="26.25" customHeight="1">
      <c r="A78" s="1231" t="s">
        <v>406</v>
      </c>
      <c r="B78" s="1232"/>
      <c r="C78" s="1232"/>
      <c r="D78" s="1232"/>
      <c r="E78" s="1232"/>
      <c r="F78" s="1232"/>
      <c r="G78" s="1232"/>
      <c r="H78" s="1232"/>
      <c r="I78" s="1232"/>
    </row>
    <row r="79" spans="1:9" ht="9.75" customHeight="1">
      <c r="A79" s="406"/>
      <c r="B79" s="732"/>
      <c r="C79" s="732"/>
      <c r="D79" s="732"/>
      <c r="E79" s="732"/>
      <c r="F79" s="732"/>
    </row>
    <row r="80" spans="1:9" ht="39.75" customHeight="1">
      <c r="A80" s="1094" t="s">
        <v>483</v>
      </c>
      <c r="B80" s="1095"/>
      <c r="C80" s="1095"/>
      <c r="D80" s="1095"/>
      <c r="E80" s="1095"/>
      <c r="F80" s="1096"/>
      <c r="G80" s="1096"/>
      <c r="H80" s="1096"/>
      <c r="I80" s="1097"/>
    </row>
    <row r="81" spans="1:9" ht="9.75" customHeight="1">
      <c r="A81" s="711"/>
      <c r="B81" s="711"/>
      <c r="C81" s="711"/>
      <c r="D81" s="711"/>
      <c r="E81" s="711"/>
      <c r="F81" s="712"/>
      <c r="G81" s="712"/>
      <c r="H81" s="712"/>
      <c r="I81" s="713"/>
    </row>
    <row r="82" spans="1:9" ht="17.25" customHeight="1">
      <c r="A82" s="1229" t="s">
        <v>255</v>
      </c>
      <c r="B82" s="1230"/>
      <c r="C82" s="1230"/>
      <c r="D82" s="1230"/>
      <c r="E82" s="1230"/>
      <c r="F82" s="732"/>
    </row>
    <row r="83" spans="1:9" ht="9.75" customHeight="1">
      <c r="A83" s="731"/>
      <c r="B83" s="732"/>
      <c r="C83" s="732"/>
      <c r="D83" s="732"/>
      <c r="E83" s="732"/>
      <c r="F83" s="732"/>
    </row>
    <row r="84" spans="1:9" ht="18.75" customHeight="1">
      <c r="A84" s="1229" t="s">
        <v>256</v>
      </c>
      <c r="B84" s="1230"/>
      <c r="C84" s="1230"/>
      <c r="D84" s="1230"/>
      <c r="E84" s="1230"/>
      <c r="F84" s="732"/>
    </row>
    <row r="85" spans="1:9" ht="9.75" customHeight="1">
      <c r="A85" s="731"/>
      <c r="B85" s="732"/>
      <c r="C85" s="732"/>
      <c r="D85" s="732"/>
      <c r="E85" s="732"/>
      <c r="F85" s="732"/>
    </row>
    <row r="86" spans="1:9" ht="15.75" customHeight="1">
      <c r="A86" s="1229" t="s">
        <v>427</v>
      </c>
      <c r="B86" s="1230"/>
      <c r="C86" s="1230"/>
      <c r="D86" s="1230"/>
      <c r="E86" s="1230"/>
      <c r="F86" s="407"/>
    </row>
    <row r="87" spans="1:9" ht="27" customHeight="1">
      <c r="A87" s="36" t="s">
        <v>179</v>
      </c>
      <c r="B87" s="59"/>
      <c r="C87" s="59"/>
      <c r="D87" s="59"/>
      <c r="E87" s="407"/>
      <c r="F87" s="407"/>
    </row>
    <row r="88" spans="1:9" ht="22.5" customHeight="1">
      <c r="A88" s="36" t="s">
        <v>180</v>
      </c>
      <c r="B88" s="36"/>
      <c r="C88" s="36"/>
      <c r="D88" s="36"/>
    </row>
    <row r="89" spans="1:9" ht="21.75" customHeight="1">
      <c r="A89" s="33" t="s">
        <v>181</v>
      </c>
      <c r="B89" s="33"/>
      <c r="C89" s="33"/>
      <c r="D89" s="33"/>
      <c r="E89" s="303"/>
      <c r="F89" s="303"/>
    </row>
    <row r="90" spans="1:9">
      <c r="A90" s="47"/>
      <c r="B90" s="47"/>
      <c r="C90" s="275"/>
      <c r="D90" s="47"/>
      <c r="E90" s="303"/>
      <c r="F90" s="303"/>
    </row>
    <row r="91" spans="1:9" ht="15.6">
      <c r="A91" s="519" t="s">
        <v>275</v>
      </c>
      <c r="B91" s="727"/>
      <c r="C91" s="727"/>
      <c r="D91" s="727"/>
      <c r="E91" s="727"/>
      <c r="F91" s="727"/>
      <c r="G91" s="727"/>
      <c r="H91" s="727"/>
      <c r="I91" s="727"/>
    </row>
    <row r="92" spans="1:9" ht="15.6">
      <c r="A92" s="519"/>
      <c r="B92" s="727"/>
      <c r="C92" s="727"/>
      <c r="D92" s="727"/>
      <c r="E92" s="727"/>
      <c r="F92" s="727"/>
      <c r="G92" s="727"/>
      <c r="H92" s="727"/>
      <c r="I92" s="727"/>
    </row>
    <row r="93" spans="1:9">
      <c r="A93" s="518"/>
      <c r="B93" s="518"/>
      <c r="C93" s="518"/>
      <c r="D93" s="518"/>
      <c r="E93" s="518"/>
      <c r="F93" s="714"/>
      <c r="G93" s="714"/>
      <c r="H93" s="714"/>
      <c r="I93" s="714"/>
    </row>
    <row r="94" spans="1:9">
      <c r="A94" s="517"/>
      <c r="B94" s="517"/>
      <c r="C94" s="517"/>
      <c r="D94" s="517"/>
      <c r="E94" s="517"/>
      <c r="F94" s="714"/>
      <c r="G94" s="714"/>
      <c r="H94" s="714"/>
      <c r="I94" s="714"/>
    </row>
    <row r="95" spans="1:9">
      <c r="A95" s="518"/>
      <c r="B95" s="518"/>
      <c r="C95" s="518"/>
      <c r="D95" s="518"/>
      <c r="E95" s="518"/>
      <c r="F95" s="714"/>
      <c r="G95" s="714"/>
      <c r="H95" s="714"/>
      <c r="I95" s="714"/>
    </row>
    <row r="96" spans="1:9">
      <c r="A96" s="517"/>
      <c r="B96" s="517"/>
      <c r="C96" s="517"/>
      <c r="D96" s="517"/>
      <c r="E96" s="517"/>
      <c r="F96" s="714"/>
      <c r="G96" s="714"/>
      <c r="H96" s="714"/>
      <c r="I96" s="714"/>
    </row>
    <row r="97" spans="1:9">
      <c r="A97" s="518"/>
      <c r="B97" s="518"/>
      <c r="C97" s="518"/>
      <c r="D97" s="518"/>
      <c r="E97" s="518"/>
      <c r="F97" s="714"/>
      <c r="G97" s="714"/>
      <c r="H97" s="714"/>
      <c r="I97" s="714"/>
    </row>
    <row r="98" spans="1:9">
      <c r="A98" s="793"/>
      <c r="B98" s="793"/>
      <c r="C98" s="793"/>
      <c r="D98" s="793"/>
      <c r="E98" s="714"/>
      <c r="F98" s="714"/>
      <c r="G98" s="714"/>
      <c r="H98" s="714"/>
      <c r="I98" s="714"/>
    </row>
    <row r="99" spans="1:9" ht="24" customHeight="1">
      <c r="A99" s="33" t="s">
        <v>27</v>
      </c>
      <c r="B99" s="47"/>
      <c r="C99" s="47"/>
      <c r="D99" s="47"/>
      <c r="E99" s="303"/>
      <c r="F99" s="303"/>
    </row>
    <row r="100" spans="1:9">
      <c r="A100" s="784" t="s">
        <v>448</v>
      </c>
      <c r="B100" s="47"/>
      <c r="C100" s="47"/>
      <c r="D100" s="47"/>
      <c r="E100" s="303"/>
      <c r="F100" s="303"/>
    </row>
    <row r="101" spans="1:9" ht="22.5" customHeight="1">
      <c r="A101" s="33" t="s">
        <v>37</v>
      </c>
      <c r="B101" s="47"/>
      <c r="C101" s="47"/>
      <c r="D101" s="47"/>
      <c r="E101" s="303"/>
      <c r="F101" s="303"/>
    </row>
    <row r="102" spans="1:9">
      <c r="A102" s="47"/>
      <c r="B102" s="47"/>
      <c r="C102" s="47"/>
      <c r="D102" s="47"/>
      <c r="E102" s="303"/>
      <c r="F102" s="303"/>
    </row>
    <row r="103" spans="1:9" ht="25.5" customHeight="1">
      <c r="A103" s="33" t="s">
        <v>28</v>
      </c>
      <c r="B103" s="47"/>
      <c r="C103" s="47"/>
      <c r="D103" s="47"/>
    </row>
    <row r="104" spans="1:9">
      <c r="A104" s="784" t="s">
        <v>447</v>
      </c>
      <c r="B104" s="47"/>
      <c r="C104" s="47"/>
      <c r="D104" s="47"/>
    </row>
    <row r="105" spans="1:9">
      <c r="A105" s="47"/>
      <c r="B105" s="47"/>
      <c r="C105" s="47"/>
      <c r="D105" s="47"/>
    </row>
    <row r="106" spans="1:9" ht="19.5" customHeight="1">
      <c r="A106" s="33" t="s">
        <v>39</v>
      </c>
      <c r="B106" s="47"/>
    </row>
  </sheetData>
  <sheetProtection password="E1AE" sheet="1" objects="1" scenarios="1" formatCells="0" formatColumns="0" formatRows="0" insertRows="0"/>
  <mergeCells count="45">
    <mergeCell ref="A58:B58"/>
    <mergeCell ref="A59:B59"/>
    <mergeCell ref="A60:B60"/>
    <mergeCell ref="A61:B61"/>
    <mergeCell ref="A62:B62"/>
    <mergeCell ref="A53:B53"/>
    <mergeCell ref="A54:B54"/>
    <mergeCell ref="A55:B55"/>
    <mergeCell ref="A56:B56"/>
    <mergeCell ref="A57:B57"/>
    <mergeCell ref="A70:B70"/>
    <mergeCell ref="A71:B71"/>
    <mergeCell ref="A69:B69"/>
    <mergeCell ref="A67:B67"/>
    <mergeCell ref="A86:E86"/>
    <mergeCell ref="A84:E84"/>
    <mergeCell ref="A72:B72"/>
    <mergeCell ref="A82:E82"/>
    <mergeCell ref="A78:I78"/>
    <mergeCell ref="A80:I80"/>
    <mergeCell ref="A76:E76"/>
    <mergeCell ref="A68:B68"/>
    <mergeCell ref="A1:I1"/>
    <mergeCell ref="A2:I2"/>
    <mergeCell ref="A3:I3"/>
    <mergeCell ref="B8:B9"/>
    <mergeCell ref="B5:D5"/>
    <mergeCell ref="A8:A9"/>
    <mergeCell ref="G8:I9"/>
    <mergeCell ref="A63:B63"/>
    <mergeCell ref="A64:B64"/>
    <mergeCell ref="A65:B65"/>
    <mergeCell ref="A66:B66"/>
    <mergeCell ref="G10:I21"/>
    <mergeCell ref="G22:I25"/>
    <mergeCell ref="G26:I29"/>
    <mergeCell ref="G43:I43"/>
    <mergeCell ref="G30:I33"/>
    <mergeCell ref="G34:I36"/>
    <mergeCell ref="G40:I42"/>
    <mergeCell ref="A52:B52"/>
    <mergeCell ref="A48:B51"/>
    <mergeCell ref="G37:I39"/>
    <mergeCell ref="C48:H49"/>
    <mergeCell ref="A47:E47"/>
  </mergeCells>
  <phoneticPr fontId="0" type="noConversion"/>
  <printOptions horizontalCentered="1"/>
  <pageMargins left="0.5" right="0.5" top="0.48" bottom="0.3" header="0.24" footer="0.24"/>
  <pageSetup scale="44" orientation="portrait" cellComments="asDisplayed"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14:formula1>
            <xm:f>ICP!$A:$A</xm:f>
          </x14:formula1>
          <xm:sqref>A52:B71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65FA914C736E4AB01A7AC7C422A3E7" ma:contentTypeVersion="2" ma:contentTypeDescription="Create a new document." ma:contentTypeScope="" ma:versionID="e1642741ccc43438e368668b71719839">
  <xsd:schema xmlns:xsd="http://www.w3.org/2001/XMLSchema" xmlns:xs="http://www.w3.org/2001/XMLSchema" xmlns:p="http://schemas.microsoft.com/office/2006/metadata/properties" xmlns:ns1="http://schemas.microsoft.com/sharepoint/v3" targetNamespace="http://schemas.microsoft.com/office/2006/metadata/properties" ma:root="true" ma:fieldsID="0dcb43bc1bff55f269f4b483d39b5d4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AA72CE7A-D3C2-4FEA-9817-FA233C0AEC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BE29A8-583C-44D2-BD8A-051BB175B39A}">
  <ds:schemaRefs>
    <ds:schemaRef ds:uri="http://schemas.microsoft.com/sharepoint/v3/contenttype/forms"/>
  </ds:schemaRefs>
</ds:datastoreItem>
</file>

<file path=customXml/itemProps3.xml><?xml version="1.0" encoding="utf-8"?>
<ds:datastoreItem xmlns:ds="http://schemas.openxmlformats.org/officeDocument/2006/customXml" ds:itemID="{3201064E-AAD8-4AA1-94AC-490689DFDC14}">
  <ds:schemaRefs>
    <ds:schemaRef ds:uri="http://www.w3.org/XML/1998/namespace"/>
    <ds:schemaRef ds:uri="http://schemas.microsoft.com/office/2006/documentManagement/types"/>
    <ds:schemaRef ds:uri="http://purl.org/dc/terms/"/>
    <ds:schemaRef ds:uri="http://schemas.microsoft.com/sharepoint/v3"/>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17</vt:i4>
      </vt:variant>
    </vt:vector>
  </HeadingPairs>
  <TitlesOfParts>
    <vt:vector size="33" baseType="lpstr">
      <vt:lpstr>Tab Contents</vt:lpstr>
      <vt:lpstr>Form 1A</vt:lpstr>
      <vt:lpstr>Form 1B</vt:lpstr>
      <vt:lpstr>Form 1C</vt:lpstr>
      <vt:lpstr>Form 2A</vt:lpstr>
      <vt:lpstr>Form 2B</vt:lpstr>
      <vt:lpstr>Form 2C</vt:lpstr>
      <vt:lpstr>Form 2D</vt:lpstr>
      <vt:lpstr>Form 2E</vt:lpstr>
      <vt:lpstr>Form 2F</vt:lpstr>
      <vt:lpstr>Form 2G</vt:lpstr>
      <vt:lpstr>Form 2H</vt:lpstr>
      <vt:lpstr>Form 2I</vt:lpstr>
      <vt:lpstr>ICP</vt:lpstr>
      <vt:lpstr>TB</vt:lpstr>
      <vt:lpstr>Dates</vt:lpstr>
      <vt:lpstr>'Form 1A'!Print_Area</vt:lpstr>
      <vt:lpstr>'Form 1B'!Print_Area</vt:lpstr>
      <vt:lpstr>'Form 1C'!Print_Area</vt:lpstr>
      <vt:lpstr>'Form 2A'!Print_Area</vt:lpstr>
      <vt:lpstr>'Form 2B'!Print_Area</vt:lpstr>
      <vt:lpstr>'Form 2C'!Print_Area</vt:lpstr>
      <vt:lpstr>'Form 2D'!Print_Area</vt:lpstr>
      <vt:lpstr>'Form 2E'!Print_Area</vt:lpstr>
      <vt:lpstr>'Form 2F'!Print_Area</vt:lpstr>
      <vt:lpstr>'Form 2G'!Print_Area</vt:lpstr>
      <vt:lpstr>'Form 2H'!Print_Area</vt:lpstr>
      <vt:lpstr>'Form 2I'!Print_Area</vt:lpstr>
      <vt:lpstr>'Tab Contents'!Print_Area</vt:lpstr>
      <vt:lpstr>TB!Print_Area</vt:lpstr>
      <vt:lpstr>Print_Area</vt:lpstr>
      <vt:lpstr>TB!Print_Titles</vt:lpstr>
      <vt:lpstr>Test</vt:lpstr>
    </vt:vector>
  </TitlesOfParts>
  <Company>Government of Ontario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OGO Government Organization Forms</dc:title>
  <dc:creator>Office of the Provincial Controller</dc:creator>
  <cp:lastModifiedBy>Woods, Heather (MCI)</cp:lastModifiedBy>
  <cp:lastPrinted>2017-03-24T20:27:12Z</cp:lastPrinted>
  <dcterms:created xsi:type="dcterms:W3CDTF">2003-10-14T14:40:25Z</dcterms:created>
  <dcterms:modified xsi:type="dcterms:W3CDTF">2017-03-29T16:16:02Z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