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72" windowWidth="22272" windowHeight="12492"/>
  </bookViews>
  <sheets>
    <sheet name="Market Energy" sheetId="1" r:id="rId1"/>
  </sheets>
  <calcPr calcId="145621"/>
</workbook>
</file>

<file path=xl/calcChain.xml><?xml version="1.0" encoding="utf-8"?>
<calcChain xmlns="http://schemas.openxmlformats.org/spreadsheetml/2006/main">
  <c r="C23" i="1" l="1"/>
  <c r="N19" i="1" l="1"/>
  <c r="M19" i="1"/>
  <c r="L19" i="1"/>
  <c r="K19" i="1"/>
  <c r="J19" i="1"/>
  <c r="I19" i="1"/>
  <c r="H19" i="1"/>
  <c r="G19" i="1"/>
  <c r="F19" i="1"/>
  <c r="E19" i="1"/>
  <c r="D19" i="1"/>
  <c r="C19" i="1"/>
  <c r="N15" i="1"/>
  <c r="M15" i="1"/>
  <c r="L15" i="1"/>
  <c r="K15" i="1"/>
  <c r="J15" i="1"/>
  <c r="I15" i="1"/>
  <c r="H15" i="1"/>
  <c r="G15" i="1"/>
  <c r="F15" i="1"/>
  <c r="E15" i="1"/>
  <c r="D15" i="1"/>
  <c r="C15" i="1"/>
  <c r="N11" i="1"/>
  <c r="N34" i="1" s="1"/>
  <c r="N36" i="1" s="1"/>
  <c r="N39" i="1" s="1"/>
  <c r="N41" i="1" s="1"/>
  <c r="M11" i="1"/>
  <c r="M34" i="1" s="1"/>
  <c r="M36" i="1" s="1"/>
  <c r="M39" i="1" s="1"/>
  <c r="M41" i="1" s="1"/>
  <c r="L11" i="1"/>
  <c r="L34" i="1" s="1"/>
  <c r="L36" i="1" s="1"/>
  <c r="L39" i="1" s="1"/>
  <c r="L41" i="1" s="1"/>
  <c r="K11" i="1"/>
  <c r="K34" i="1" s="1"/>
  <c r="K36" i="1" s="1"/>
  <c r="K39" i="1" s="1"/>
  <c r="K41" i="1" s="1"/>
  <c r="J11" i="1"/>
  <c r="J34" i="1" s="1"/>
  <c r="J36" i="1" s="1"/>
  <c r="J39" i="1" s="1"/>
  <c r="J41" i="1" s="1"/>
  <c r="I11" i="1"/>
  <c r="I34" i="1" s="1"/>
  <c r="I36" i="1" s="1"/>
  <c r="I39" i="1" s="1"/>
  <c r="I41" i="1" s="1"/>
  <c r="H11" i="1"/>
  <c r="H34" i="1" s="1"/>
  <c r="H36" i="1" s="1"/>
  <c r="H39" i="1" s="1"/>
  <c r="H41" i="1" s="1"/>
  <c r="G11" i="1"/>
  <c r="G34" i="1" s="1"/>
  <c r="G36" i="1" s="1"/>
  <c r="G39" i="1" s="1"/>
  <c r="G41" i="1" s="1"/>
  <c r="F11" i="1"/>
  <c r="F34" i="1" s="1"/>
  <c r="F36" i="1" s="1"/>
  <c r="F39" i="1" s="1"/>
  <c r="F41" i="1" s="1"/>
  <c r="E11" i="1"/>
  <c r="E34" i="1" s="1"/>
  <c r="E36" i="1" s="1"/>
  <c r="E39" i="1" s="1"/>
  <c r="E41" i="1" s="1"/>
  <c r="D11" i="1"/>
  <c r="D34" i="1" s="1"/>
  <c r="D36" i="1" s="1"/>
  <c r="D39" i="1" s="1"/>
  <c r="D41" i="1" s="1"/>
  <c r="C11" i="1"/>
  <c r="C34" i="1" s="1"/>
  <c r="C36" i="1" s="1"/>
  <c r="C39" i="1" s="1"/>
  <c r="C41" i="1" s="1"/>
  <c r="O18" i="1"/>
  <c r="O14" i="1"/>
  <c r="D7" i="1"/>
  <c r="E7" i="1"/>
  <c r="E23" i="1" s="1"/>
  <c r="E26" i="1" s="1"/>
  <c r="E29" i="1" s="1"/>
  <c r="E31" i="1" s="1"/>
  <c r="F7" i="1"/>
  <c r="G7" i="1"/>
  <c r="H7" i="1"/>
  <c r="I7" i="1"/>
  <c r="I23" i="1" s="1"/>
  <c r="I26" i="1" s="1"/>
  <c r="I29" i="1" s="1"/>
  <c r="I31" i="1" s="1"/>
  <c r="J7" i="1"/>
  <c r="K7" i="1"/>
  <c r="L7" i="1"/>
  <c r="M7" i="1"/>
  <c r="M23" i="1" s="1"/>
  <c r="M26" i="1" s="1"/>
  <c r="M29" i="1" s="1"/>
  <c r="M31" i="1" s="1"/>
  <c r="N7" i="1"/>
  <c r="C7" i="1"/>
  <c r="G23" i="1" l="1"/>
  <c r="G26" i="1" s="1"/>
  <c r="G29" i="1" s="1"/>
  <c r="G31" i="1" s="1"/>
  <c r="C26" i="1"/>
  <c r="C29" i="1"/>
  <c r="K23" i="1"/>
  <c r="K26" i="1" s="1"/>
  <c r="K29" i="1" s="1"/>
  <c r="K31" i="1" s="1"/>
  <c r="O11" i="1"/>
  <c r="O19" i="1"/>
  <c r="L23" i="1"/>
  <c r="L26" i="1" s="1"/>
  <c r="L29" i="1" s="1"/>
  <c r="L31" i="1" s="1"/>
  <c r="H23" i="1"/>
  <c r="H26" i="1" s="1"/>
  <c r="H29" i="1" s="1"/>
  <c r="H31" i="1" s="1"/>
  <c r="D23" i="1"/>
  <c r="D26" i="1" s="1"/>
  <c r="D29" i="1" s="1"/>
  <c r="D31" i="1" s="1"/>
  <c r="N23" i="1"/>
  <c r="N26" i="1" s="1"/>
  <c r="N29" i="1" s="1"/>
  <c r="N31" i="1" s="1"/>
  <c r="J23" i="1"/>
  <c r="J26" i="1" s="1"/>
  <c r="J29" i="1" s="1"/>
  <c r="J31" i="1" s="1"/>
  <c r="F23" i="1"/>
  <c r="F26" i="1" s="1"/>
  <c r="F29" i="1" s="1"/>
  <c r="F31" i="1" s="1"/>
  <c r="O15" i="1"/>
  <c r="O7" i="1"/>
  <c r="C31" i="1" l="1"/>
</calcChain>
</file>

<file path=xl/sharedStrings.xml><?xml version="1.0" encoding="utf-8"?>
<sst xmlns="http://schemas.openxmlformats.org/spreadsheetml/2006/main" count="70" uniqueCount="41">
  <si>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</si>
  <si>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</si>
  <si>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</si>
  <si>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</si>
  <si>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</si>
  <si>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</si>
  <si>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</si>
  <si>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</si>
  <si>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</si>
  <si>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</si>
  <si>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</si>
  <si>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</si>
  <si>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Preliminary SQEW</t>
  </si>
  <si>
    <t>Adjustment to SQEW from last period</t>
  </si>
  <si>
    <t>Preliminary AQEW</t>
  </si>
  <si>
    <t>Adjustment to AQEW from last period</t>
  </si>
  <si>
    <t>Preliminary SQEI</t>
  </si>
  <si>
    <t>Adjustment to SQEI from last period</t>
  </si>
  <si>
    <t>Preliminary Embedded</t>
  </si>
  <si>
    <t>Adjustment to Embedded from last period</t>
  </si>
  <si>
    <t>YTD</t>
  </si>
  <si>
    <t>Energy Values</t>
  </si>
  <si>
    <t>Difference $</t>
  </si>
  <si>
    <t>Difference %</t>
  </si>
  <si>
    <t>C</t>
  </si>
  <si>
    <t>T</t>
  </si>
  <si>
    <r>
      <t xml:space="preserve">IESO Energy Inputs </t>
    </r>
    <r>
      <rPr>
        <b/>
        <sz val="10"/>
        <color rgb="FFFF0000"/>
        <rFont val="Calibri"/>
        <family val="2"/>
        <scheme val="minor"/>
      </rPr>
      <t>Note 1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A+B+C</t>
    </r>
  </si>
  <si>
    <r>
      <t xml:space="preserve">OPA Energy Inputs (AQEW) </t>
    </r>
    <r>
      <rPr>
        <b/>
        <sz val="10"/>
        <color rgb="FFFF0000"/>
        <rFont val="Calibri"/>
        <family val="2"/>
        <scheme val="minor"/>
      </rPr>
      <t>Note 1</t>
    </r>
  </si>
  <si>
    <r>
      <t>IESO Calculated Fee (</t>
    </r>
    <r>
      <rPr>
        <b/>
        <sz val="10"/>
        <color rgb="FFFF0000"/>
        <rFont val="Calibri"/>
        <family val="2"/>
        <scheme val="minor"/>
      </rPr>
      <t>Below 1</t>
    </r>
    <r>
      <rPr>
        <sz val="10"/>
        <rFont val="Calibri"/>
        <family val="2"/>
        <scheme val="minor"/>
      </rPr>
      <t>)</t>
    </r>
  </si>
  <si>
    <r>
      <t>OPA Calculated Fee (</t>
    </r>
    <r>
      <rPr>
        <b/>
        <sz val="10"/>
        <color rgb="FFFF0000"/>
        <rFont val="Calibri"/>
        <family val="2"/>
        <scheme val="minor"/>
      </rPr>
      <t>Below 2</t>
    </r>
    <r>
      <rPr>
        <sz val="10"/>
        <rFont val="Calibri"/>
        <family val="2"/>
        <scheme val="minor"/>
      </rPr>
      <t>)</t>
    </r>
  </si>
  <si>
    <r>
      <t>IESO Invoice Amount (</t>
    </r>
    <r>
      <rPr>
        <b/>
        <sz val="10"/>
        <color rgb="FFFF0000"/>
        <rFont val="Calibri"/>
        <family val="2"/>
        <scheme val="minor"/>
      </rPr>
      <t>Note 2</t>
    </r>
    <r>
      <rPr>
        <sz val="10"/>
        <rFont val="Calibri"/>
        <family val="2"/>
        <scheme val="minor"/>
      </rPr>
      <t>)</t>
    </r>
  </si>
  <si>
    <r>
      <t xml:space="preserve">Total SQEW </t>
    </r>
    <r>
      <rPr>
        <b/>
        <sz val="10"/>
        <color rgb="FFFF0000"/>
        <rFont val="Calibri"/>
        <family val="2"/>
        <scheme val="minor"/>
      </rPr>
      <t xml:space="preserve">(A) </t>
    </r>
  </si>
  <si>
    <r>
      <t xml:space="preserve">Total AQEW </t>
    </r>
    <r>
      <rPr>
        <b/>
        <sz val="10"/>
        <color rgb="FFFF0000"/>
        <rFont val="Calibri"/>
        <family val="2"/>
        <scheme val="minor"/>
      </rPr>
      <t xml:space="preserve">(B) </t>
    </r>
  </si>
  <si>
    <r>
      <t xml:space="preserve">Total Embedded </t>
    </r>
    <r>
      <rPr>
        <b/>
        <sz val="10"/>
        <color rgb="FFFF0000"/>
        <rFont val="Calibri"/>
        <family val="2"/>
        <scheme val="minor"/>
      </rPr>
      <t xml:space="preserve">(C) </t>
    </r>
  </si>
  <si>
    <r>
      <t>OPA Invoice Amount (</t>
    </r>
    <r>
      <rPr>
        <b/>
        <sz val="10"/>
        <color rgb="FFFF0000"/>
        <rFont val="Calibri"/>
        <family val="2"/>
        <scheme val="minor"/>
      </rPr>
      <t>Note 3</t>
    </r>
    <r>
      <rPr>
        <sz val="10"/>
        <rFont val="Calibri"/>
        <family val="2"/>
        <scheme val="minor"/>
      </rPr>
      <t>)</t>
    </r>
  </si>
  <si>
    <t>IESO (PBC Kevin)</t>
  </si>
  <si>
    <t>OPA (PBC Kevin)</t>
  </si>
  <si>
    <t xml:space="preserve">IESO Admin Fee x 0.803 </t>
  </si>
  <si>
    <t xml:space="preserve">OPA Admin Fee x 0.439  </t>
  </si>
  <si>
    <r>
      <t xml:space="preserve">Total SQEI </t>
    </r>
    <r>
      <rPr>
        <b/>
        <sz val="10"/>
        <color rgb="FFFF0000"/>
        <rFont val="Calibri"/>
        <family val="2"/>
        <scheme val="minor"/>
      </rPr>
      <t/>
    </r>
  </si>
  <si>
    <t>Market Energy Details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</si>
</sst>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#,##0.00;\(#,##0.00\)"/>
    <numFmt numFmtId="167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color indexed="57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3" fillId="0" borderId="1" xfId="0" applyFont="1" applyFill="1" applyBorder="1"/>
    <xf numFmtId="43" fontId="3" fillId="0" borderId="0" xfId="1" applyFont="1" applyFill="1" applyBorder="1"/>
    <xf numFmtId="43" fontId="5" fillId="0" borderId="0" xfId="1" applyFont="1" applyFill="1" applyBorder="1"/>
    <xf numFmtId="164" fontId="3" fillId="0" borderId="0" xfId="3" applyFont="1" applyFill="1" applyBorder="1"/>
    <xf numFmtId="0" fontId="2" fillId="0" borderId="0" xfId="0" applyFont="1" applyFill="1" applyBorder="1"/>
    <xf numFmtId="43" fontId="3" fillId="0" borderId="2" xfId="1" applyFont="1" applyFill="1" applyBorder="1"/>
    <xf numFmtId="0" fontId="2" fillId="0" borderId="1" xfId="0" applyFont="1" applyFill="1" applyBorder="1"/>
    <xf numFmtId="43" fontId="2" fillId="0" borderId="0" xfId="1" applyFont="1" applyFill="1" applyBorder="1"/>
    <xf numFmtId="164" fontId="2" fillId="0" borderId="0" xfId="3" applyFont="1" applyFill="1" applyBorder="1"/>
    <xf numFmtId="166" fontId="2" fillId="0" borderId="0" xfId="0" applyNumberFormat="1" applyFont="1" applyBorder="1"/>
    <xf numFmtId="43" fontId="2" fillId="0" borderId="2" xfId="1" applyFont="1" applyBorder="1"/>
    <xf numFmtId="0" fontId="2" fillId="0" borderId="3" xfId="0" applyFont="1" applyFill="1" applyBorder="1"/>
    <xf numFmtId="43" fontId="2" fillId="0" borderId="4" xfId="1" applyFont="1" applyFill="1" applyBorder="1"/>
    <xf numFmtId="43" fontId="2" fillId="0" borderId="4" xfId="1" applyFont="1" applyBorder="1"/>
    <xf numFmtId="164" fontId="2" fillId="0" borderId="4" xfId="3" applyFont="1" applyFill="1" applyBorder="1"/>
    <xf numFmtId="43" fontId="2" fillId="0" borderId="4" xfId="0" applyNumberFormat="1" applyFont="1" applyBorder="1"/>
    <xf numFmtId="0" fontId="2" fillId="0" borderId="2" xfId="0" applyFont="1" applyFill="1" applyBorder="1"/>
    <xf numFmtId="43" fontId="2" fillId="0" borderId="0" xfId="1" applyFont="1" applyBorder="1"/>
    <xf numFmtId="166" fontId="2" fillId="0" borderId="0" xfId="0" applyNumberFormat="1" applyFont="1" applyFill="1" applyBorder="1"/>
    <xf numFmtId="164" fontId="2" fillId="0" borderId="4" xfId="1" applyNumberFormat="1" applyFont="1" applyFill="1" applyBorder="1"/>
    <xf numFmtId="166" fontId="2" fillId="0" borderId="4" xfId="1" applyNumberFormat="1" applyFont="1" applyFill="1" applyBorder="1"/>
    <xf numFmtId="43" fontId="6" fillId="0" borderId="0" xfId="1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4" fontId="2" fillId="0" borderId="4" xfId="0" applyNumberFormat="1" applyFont="1" applyFill="1" applyBorder="1"/>
    <xf numFmtId="43" fontId="2" fillId="0" borderId="0" xfId="0" applyNumberFormat="1" applyFont="1" applyBorder="1"/>
    <xf numFmtId="164" fontId="7" fillId="0" borderId="0" xfId="3" applyFont="1" applyBorder="1"/>
    <xf numFmtId="164" fontId="2" fillId="0" borderId="0" xfId="3" applyFont="1" applyBorder="1"/>
    <xf numFmtId="2" fontId="2" fillId="0" borderId="17" xfId="4" applyNumberFormat="1" applyFont="1" applyFill="1" applyBorder="1"/>
    <xf numFmtId="165" fontId="2" fillId="0" borderId="0" xfId="4" applyNumberFormat="1" applyFont="1" applyFill="1" applyBorder="1" applyAlignment="1">
      <alignment horizontal="right"/>
    </xf>
    <xf numFmtId="167" fontId="2" fillId="0" borderId="0" xfId="1" applyNumberFormat="1" applyFont="1" applyFill="1" applyBorder="1"/>
    <xf numFmtId="167" fontId="2" fillId="0" borderId="0" xfId="1" applyNumberFormat="1" applyFont="1" applyBorder="1"/>
    <xf numFmtId="2" fontId="2" fillId="0" borderId="18" xfId="4" applyNumberFormat="1" applyFont="1" applyFill="1" applyBorder="1"/>
    <xf numFmtId="167" fontId="2" fillId="0" borderId="19" xfId="1" applyNumberFormat="1" applyFont="1" applyFill="1" applyBorder="1"/>
    <xf numFmtId="167" fontId="2" fillId="0" borderId="19" xfId="1" applyNumberFormat="1" applyFont="1" applyBorder="1"/>
    <xf numFmtId="43" fontId="2" fillId="0" borderId="20" xfId="1" applyFont="1" applyBorder="1"/>
    <xf numFmtId="165" fontId="2" fillId="0" borderId="2" xfId="4" applyNumberFormat="1" applyFont="1" applyFill="1" applyBorder="1" applyAlignment="1">
      <alignment horizontal="right"/>
    </xf>
    <xf numFmtId="0" fontId="0" fillId="0" borderId="2" xfId="0" applyBorder="1"/>
    <xf numFmtId="2" fontId="2" fillId="0" borderId="21" xfId="4" applyNumberFormat="1" applyFont="1" applyFill="1" applyBorder="1"/>
    <xf numFmtId="10" fontId="2" fillId="0" borderId="11" xfId="2" applyNumberFormat="1" applyFont="1" applyFill="1" applyBorder="1"/>
    <xf numFmtId="0" fontId="0" fillId="0" borderId="22" xfId="0" applyBorder="1"/>
    <xf numFmtId="167" fontId="2" fillId="0" borderId="19" xfId="1" applyNumberFormat="1" applyFont="1" applyFill="1" applyBorder="1" applyAlignment="1">
      <alignment horizontal="right"/>
    </xf>
    <xf numFmtId="0" fontId="0" fillId="0" borderId="20" xfId="0" applyBorder="1"/>
    <xf numFmtId="165" fontId="3" fillId="2" borderId="15" xfId="0" applyNumberFormat="1" applyFont="1" applyFill="1" applyBorder="1" applyAlignment="1">
      <alignment horizontal="center"/>
    </xf>
    <xf numFmtId="43" fontId="3" fillId="2" borderId="15" xfId="1" applyFont="1" applyFill="1" applyBorder="1" applyAlignment="1">
      <alignment horizontal="center"/>
    </xf>
    <xf numFmtId="43" fontId="3" fillId="2" borderId="16" xfId="1" applyFont="1" applyFill="1" applyBorder="1" applyAlignment="1">
      <alignment horizontal="center"/>
    </xf>
    <xf numFmtId="165" fontId="8" fillId="2" borderId="14" xfId="0" applyNumberFormat="1" applyFont="1" applyFill="1" applyBorder="1"/>
    <xf numFmtId="0" fontId="3" fillId="3" borderId="5" xfId="0" applyFont="1" applyFill="1" applyBorder="1"/>
    <xf numFmtId="43" fontId="3" fillId="3" borderId="6" xfId="1" applyFont="1" applyFill="1" applyBorder="1"/>
    <xf numFmtId="43" fontId="3" fillId="3" borderId="7" xfId="1" applyFont="1" applyFill="1" applyBorder="1"/>
    <xf numFmtId="0" fontId="3" fillId="3" borderId="3" xfId="0" applyFont="1" applyFill="1" applyBorder="1"/>
    <xf numFmtId="0" fontId="3" fillId="3" borderId="10" xfId="0" applyFont="1" applyFill="1" applyBorder="1"/>
    <xf numFmtId="43" fontId="3" fillId="3" borderId="12" xfId="1" applyFont="1" applyFill="1" applyBorder="1"/>
    <xf numFmtId="43" fontId="3" fillId="3" borderId="13" xfId="1" applyFont="1" applyFill="1" applyBorder="1"/>
    <xf numFmtId="167" fontId="10" fillId="0" borderId="0" xfId="1" applyNumberFormat="1" applyFont="1" applyFill="1" applyBorder="1" applyAlignment="1">
      <alignment horizontal="center"/>
    </xf>
    <xf numFmtId="167" fontId="10" fillId="0" borderId="0" xfId="1" applyNumberFormat="1" applyFont="1" applyBorder="1" applyAlignment="1">
      <alignment horizontal="center"/>
    </xf>
    <xf numFmtId="0" fontId="12" fillId="0" borderId="0" xfId="0" applyFont="1"/>
    <xf numFmtId="0" fontId="2" fillId="0" borderId="0" xfId="0" applyFont="1"/>
    <xf numFmtId="0" fontId="13" fillId="0" borderId="0" xfId="0" applyFont="1"/>
    <xf numFmtId="0" fontId="14" fillId="0" borderId="0" xfId="0" applyFont="1"/>
    <xf numFmtId="2" fontId="2" fillId="0" borderId="11" xfId="4" applyNumberFormat="1" applyFont="1" applyFill="1" applyBorder="1"/>
    <xf numFmtId="0" fontId="0" fillId="0" borderId="11" xfId="0" applyBorder="1"/>
    <xf numFmtId="0" fontId="11" fillId="0" borderId="0" xfId="0" applyFont="1" applyAlignment="1">
      <alignment horizontal="right"/>
    </xf>
    <xf numFmtId="0" fontId="15" fillId="0" borderId="2" xfId="0" applyFont="1" applyBorder="1" applyAlignment="1">
      <alignment horizontal="center"/>
    </xf>
    <xf numFmtId="43" fontId="14" fillId="0" borderId="2" xfId="0" applyNumberFormat="1" applyFont="1" applyBorder="1"/>
  </cellXfs>
  <cellStyles count="5">
    <cellStyle name="Comma" xfId="1" builtinId="3"/>
    <cellStyle name="Comma 2" xfId="3"/>
    <cellStyle name="Normal" xfId="0" builtinId="0"/>
    <cellStyle name="Normal 2" xfId="4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26</xdr:row>
      <xdr:rowOff>76200</xdr:rowOff>
    </xdr:from>
    <xdr:to>
      <xdr:col>13</xdr:col>
      <xdr:colOff>868680</xdr:colOff>
      <xdr:row>26</xdr:row>
      <xdr:rowOff>99060</xdr:rowOff>
    </xdr:to>
    <xdr:cxnSp macro="">
      <xdr:nvCxnSpPr>
        <xdr:cNvPr id="6" name="Straight Arrow Connector 5"/>
        <xdr:cNvCxnSpPr/>
      </xdr:nvCxnSpPr>
      <xdr:spPr>
        <a:xfrm flipV="1">
          <a:off x="3436620" y="4503420"/>
          <a:ext cx="10629900" cy="2286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617220</xdr:colOff>
      <xdr:row>23</xdr:row>
      <xdr:rowOff>68580</xdr:rowOff>
    </xdr:from>
    <xdr:to>
      <xdr:col>13</xdr:col>
      <xdr:colOff>891540</xdr:colOff>
      <xdr:row>23</xdr:row>
      <xdr:rowOff>91440</xdr:rowOff>
    </xdr:to>
    <xdr:cxnSp macro="">
      <xdr:nvCxnSpPr>
        <xdr:cNvPr id="9" name="Straight Arrow Connector 8"/>
        <xdr:cNvCxnSpPr/>
      </xdr:nvCxnSpPr>
      <xdr:spPr>
        <a:xfrm flipV="1">
          <a:off x="3939540" y="4130040"/>
          <a:ext cx="10629900" cy="2286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2948940</xdr:colOff>
      <xdr:row>29</xdr:row>
      <xdr:rowOff>15240</xdr:rowOff>
    </xdr:from>
    <xdr:to>
      <xdr:col>14</xdr:col>
      <xdr:colOff>91440</xdr:colOff>
      <xdr:row>29</xdr:row>
      <xdr:rowOff>22860</xdr:rowOff>
    </xdr:to>
    <xdr:cxnSp macro="">
      <xdr:nvCxnSpPr>
        <xdr:cNvPr id="8" name="Straight Arrow Connector 7"/>
        <xdr:cNvCxnSpPr/>
      </xdr:nvCxnSpPr>
      <xdr:spPr>
        <a:xfrm flipV="1">
          <a:off x="3108960" y="5356860"/>
          <a:ext cx="11628120" cy="762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2621280</xdr:colOff>
      <xdr:row>28</xdr:row>
      <xdr:rowOff>76200</xdr:rowOff>
    </xdr:from>
    <xdr:ext cx="254493" cy="264560"/>
    <xdr:sp macro="" textlink="">
      <xdr:nvSpPr>
        <xdr:cNvPr id="10" name="TextBox 9"/>
        <xdr:cNvSpPr txBox="1"/>
      </xdr:nvSpPr>
      <xdr:spPr>
        <a:xfrm>
          <a:off x="2781300" y="523494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  <xdr:twoCellAnchor>
    <xdr:from>
      <xdr:col>1</xdr:col>
      <xdr:colOff>3124200</xdr:colOff>
      <xdr:row>7</xdr:row>
      <xdr:rowOff>83820</xdr:rowOff>
    </xdr:from>
    <xdr:to>
      <xdr:col>14</xdr:col>
      <xdr:colOff>266700</xdr:colOff>
      <xdr:row>7</xdr:row>
      <xdr:rowOff>91440</xdr:rowOff>
    </xdr:to>
    <xdr:cxnSp macro="">
      <xdr:nvCxnSpPr>
        <xdr:cNvPr id="11" name="Straight Arrow Connector 10"/>
        <xdr:cNvCxnSpPr/>
      </xdr:nvCxnSpPr>
      <xdr:spPr>
        <a:xfrm flipV="1">
          <a:off x="3284220" y="1196340"/>
          <a:ext cx="11628120" cy="762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2796540</xdr:colOff>
      <xdr:row>6</xdr:row>
      <xdr:rowOff>144780</xdr:rowOff>
    </xdr:from>
    <xdr:ext cx="254493" cy="264560"/>
    <xdr:sp macro="" textlink="">
      <xdr:nvSpPr>
        <xdr:cNvPr id="12" name="TextBox 11"/>
        <xdr:cNvSpPr txBox="1"/>
      </xdr:nvSpPr>
      <xdr:spPr>
        <a:xfrm>
          <a:off x="2956560" y="107442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  <xdr:twoCellAnchor>
    <xdr:from>
      <xdr:col>2</xdr:col>
      <xdr:colOff>15240</xdr:colOff>
      <xdr:row>11</xdr:row>
      <xdr:rowOff>83820</xdr:rowOff>
    </xdr:from>
    <xdr:to>
      <xdr:col>14</xdr:col>
      <xdr:colOff>320040</xdr:colOff>
      <xdr:row>11</xdr:row>
      <xdr:rowOff>91440</xdr:rowOff>
    </xdr:to>
    <xdr:cxnSp macro="">
      <xdr:nvCxnSpPr>
        <xdr:cNvPr id="13" name="Straight Arrow Connector 12"/>
        <xdr:cNvCxnSpPr/>
      </xdr:nvCxnSpPr>
      <xdr:spPr>
        <a:xfrm flipV="1">
          <a:off x="3337560" y="4091940"/>
          <a:ext cx="11871960" cy="762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2849880</xdr:colOff>
      <xdr:row>10</xdr:row>
      <xdr:rowOff>144780</xdr:rowOff>
    </xdr:from>
    <xdr:ext cx="254493" cy="264560"/>
    <xdr:sp macro="" textlink="">
      <xdr:nvSpPr>
        <xdr:cNvPr id="14" name="TextBox 13"/>
        <xdr:cNvSpPr txBox="1"/>
      </xdr:nvSpPr>
      <xdr:spPr>
        <a:xfrm>
          <a:off x="3009900" y="397002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  <xdr:twoCellAnchor>
    <xdr:from>
      <xdr:col>1</xdr:col>
      <xdr:colOff>3154680</xdr:colOff>
      <xdr:row>15</xdr:row>
      <xdr:rowOff>76200</xdr:rowOff>
    </xdr:from>
    <xdr:to>
      <xdr:col>14</xdr:col>
      <xdr:colOff>297180</xdr:colOff>
      <xdr:row>15</xdr:row>
      <xdr:rowOff>83820</xdr:rowOff>
    </xdr:to>
    <xdr:cxnSp macro="">
      <xdr:nvCxnSpPr>
        <xdr:cNvPr id="15" name="Straight Arrow Connector 14"/>
        <xdr:cNvCxnSpPr/>
      </xdr:nvCxnSpPr>
      <xdr:spPr>
        <a:xfrm flipV="1">
          <a:off x="3314700" y="2651760"/>
          <a:ext cx="11628120" cy="762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2827020</xdr:colOff>
      <xdr:row>14</xdr:row>
      <xdr:rowOff>137160</xdr:rowOff>
    </xdr:from>
    <xdr:ext cx="254493" cy="264560"/>
    <xdr:sp macro="" textlink="">
      <xdr:nvSpPr>
        <xdr:cNvPr id="16" name="TextBox 15"/>
        <xdr:cNvSpPr txBox="1"/>
      </xdr:nvSpPr>
      <xdr:spPr>
        <a:xfrm>
          <a:off x="2987040" y="252984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  <xdr:twoCellAnchor>
    <xdr:from>
      <xdr:col>2</xdr:col>
      <xdr:colOff>7620</xdr:colOff>
      <xdr:row>19</xdr:row>
      <xdr:rowOff>60960</xdr:rowOff>
    </xdr:from>
    <xdr:to>
      <xdr:col>14</xdr:col>
      <xdr:colOff>312420</xdr:colOff>
      <xdr:row>19</xdr:row>
      <xdr:rowOff>68580</xdr:rowOff>
    </xdr:to>
    <xdr:cxnSp macro="">
      <xdr:nvCxnSpPr>
        <xdr:cNvPr id="17" name="Straight Arrow Connector 16"/>
        <xdr:cNvCxnSpPr/>
      </xdr:nvCxnSpPr>
      <xdr:spPr>
        <a:xfrm flipV="1">
          <a:off x="3329940" y="3375660"/>
          <a:ext cx="11628120" cy="762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2842260</xdr:colOff>
      <xdr:row>18</xdr:row>
      <xdr:rowOff>129540</xdr:rowOff>
    </xdr:from>
    <xdr:ext cx="254493" cy="264560"/>
    <xdr:sp macro="" textlink="">
      <xdr:nvSpPr>
        <xdr:cNvPr id="18" name="TextBox 17"/>
        <xdr:cNvSpPr txBox="1"/>
      </xdr:nvSpPr>
      <xdr:spPr>
        <a:xfrm>
          <a:off x="3002280" y="325374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  <xdr:twoCellAnchor>
    <xdr:from>
      <xdr:col>2</xdr:col>
      <xdr:colOff>685800</xdr:colOff>
      <xdr:row>36</xdr:row>
      <xdr:rowOff>68580</xdr:rowOff>
    </xdr:from>
    <xdr:to>
      <xdr:col>13</xdr:col>
      <xdr:colOff>960120</xdr:colOff>
      <xdr:row>36</xdr:row>
      <xdr:rowOff>91440</xdr:rowOff>
    </xdr:to>
    <xdr:cxnSp macro="">
      <xdr:nvCxnSpPr>
        <xdr:cNvPr id="20" name="Straight Arrow Connector 19"/>
        <xdr:cNvCxnSpPr/>
      </xdr:nvCxnSpPr>
      <xdr:spPr>
        <a:xfrm flipV="1">
          <a:off x="4008120" y="8328660"/>
          <a:ext cx="10873740" cy="2286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3002280</xdr:colOff>
      <xdr:row>39</xdr:row>
      <xdr:rowOff>15240</xdr:rowOff>
    </xdr:from>
    <xdr:to>
      <xdr:col>14</xdr:col>
      <xdr:colOff>0</xdr:colOff>
      <xdr:row>39</xdr:row>
      <xdr:rowOff>15240</xdr:rowOff>
    </xdr:to>
    <xdr:cxnSp macro="">
      <xdr:nvCxnSpPr>
        <xdr:cNvPr id="21" name="Straight Arrow Connector 20"/>
        <xdr:cNvCxnSpPr/>
      </xdr:nvCxnSpPr>
      <xdr:spPr>
        <a:xfrm>
          <a:off x="3162300" y="8823960"/>
          <a:ext cx="11727180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2674620</xdr:colOff>
      <xdr:row>38</xdr:row>
      <xdr:rowOff>68580</xdr:rowOff>
    </xdr:from>
    <xdr:ext cx="254493" cy="264560"/>
    <xdr:sp macro="" textlink="">
      <xdr:nvSpPr>
        <xdr:cNvPr id="22" name="TextBox 21"/>
        <xdr:cNvSpPr txBox="1"/>
      </xdr:nvSpPr>
      <xdr:spPr>
        <a:xfrm>
          <a:off x="2834640" y="8694420"/>
          <a:ext cx="254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B050"/>
              </a:solidFill>
            </a:rPr>
            <a:t>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A2" sqref="A2"/>
    </sheetView>
  </sheetViews>
  <sheetFormatPr defaultRowHeight="14.4" x14ac:dyDescent="0.3"/>
  <cols>
    <col min="1" max="1" width="2.33203125" customWidth="1"/>
    <col min="2" max="2" width="46.109375" customWidth="1"/>
    <col min="3" max="3" width="15.33203125" customWidth="1"/>
    <col min="4" max="4" width="15.88671875" customWidth="1"/>
    <col min="5" max="5" width="13.88671875" bestFit="1" customWidth="1"/>
    <col min="6" max="11" width="13.5546875" bestFit="1" customWidth="1"/>
    <col min="12" max="14" width="14.109375" bestFit="1" customWidth="1"/>
    <col min="15" max="15" width="15.109375" bestFit="1" customWidth="1"/>
  </cols>
  <sheetData>
    <row r="1" spans="1:15" ht="18" x14ac:dyDescent="0.35">
      <c r="A1" s="57" t="s">
        <v>40</v>
      </c>
      <c r="B1" s="58"/>
      <c r="C1" s="59"/>
      <c r="L1" s="63"/>
    </row>
    <row r="2" spans="1:15" ht="15" thickBot="1" x14ac:dyDescent="0.35"/>
    <row r="3" spans="1:15" ht="15" thickBot="1" x14ac:dyDescent="0.35">
      <c r="B3" s="47" t="s">
        <v>21</v>
      </c>
      <c r="C3" s="44" t="s">
        <v>0</v>
      </c>
      <c r="D3" s="44" t="s">
        <v>1</v>
      </c>
      <c r="E3" s="44" t="s">
        <v>2</v>
      </c>
      <c r="F3" s="44" t="s">
        <v>3</v>
      </c>
      <c r="G3" s="45" t="s">
        <v>4</v>
      </c>
      <c r="H3" s="44" t="s">
        <v>5</v>
      </c>
      <c r="I3" s="44" t="s">
        <v>6</v>
      </c>
      <c r="J3" s="44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46" t="s">
        <v>20</v>
      </c>
    </row>
    <row r="4" spans="1:15" x14ac:dyDescent="0.3">
      <c r="B4" s="1"/>
      <c r="C4" s="2"/>
      <c r="D4" s="2"/>
      <c r="E4" s="2"/>
      <c r="F4" s="3"/>
      <c r="G4" s="2"/>
      <c r="H4" s="2"/>
      <c r="I4" s="4"/>
      <c r="J4" s="4"/>
      <c r="K4" s="5"/>
      <c r="L4" s="5"/>
      <c r="M4" s="5"/>
      <c r="N4" s="5"/>
      <c r="O4" s="6"/>
    </row>
    <row r="5" spans="1:15" x14ac:dyDescent="0.3">
      <c r="B5" s="7" t="s">
        <v>12</v>
      </c>
      <c r="C5" s="8">
        <v>2251904.7480000001</v>
      </c>
      <c r="D5" s="8">
        <v>1990093.7509999999</v>
      </c>
      <c r="E5" s="8">
        <v>1940168.8329999999</v>
      </c>
      <c r="F5" s="8">
        <v>1522464.5830000001</v>
      </c>
      <c r="G5" s="8">
        <v>1627367</v>
      </c>
      <c r="H5" s="8">
        <v>1607630.666</v>
      </c>
      <c r="I5" s="9">
        <v>1708549.331</v>
      </c>
      <c r="J5" s="9">
        <v>1686598.084</v>
      </c>
      <c r="K5" s="8">
        <v>1844188.5819999997</v>
      </c>
      <c r="L5" s="10">
        <v>1984079.25</v>
      </c>
      <c r="M5" s="10">
        <v>1728316.513</v>
      </c>
      <c r="N5" s="10">
        <v>1966815.5</v>
      </c>
      <c r="O5" s="11">
        <v>21858176.841000002</v>
      </c>
    </row>
    <row r="6" spans="1:15" x14ac:dyDescent="0.3">
      <c r="B6" s="12" t="s">
        <v>13</v>
      </c>
      <c r="C6" s="13">
        <v>0</v>
      </c>
      <c r="D6" s="13">
        <v>0</v>
      </c>
      <c r="E6" s="13"/>
      <c r="F6" s="13">
        <v>0</v>
      </c>
      <c r="G6" s="14">
        <v>0</v>
      </c>
      <c r="H6" s="13">
        <v>0</v>
      </c>
      <c r="I6" s="15"/>
      <c r="J6" s="15"/>
      <c r="K6" s="16"/>
      <c r="L6" s="16"/>
      <c r="M6" s="16"/>
      <c r="N6" s="16"/>
      <c r="O6" s="11"/>
    </row>
    <row r="7" spans="1:15" x14ac:dyDescent="0.3">
      <c r="B7" s="48" t="s">
        <v>31</v>
      </c>
      <c r="C7" s="49">
        <f>SUM(C5:C6)</f>
        <v>2251904.7480000001</v>
      </c>
      <c r="D7" s="49">
        <f t="shared" ref="D7:O7" si="0">SUM(D5:D6)</f>
        <v>1990093.7509999999</v>
      </c>
      <c r="E7" s="49">
        <f t="shared" si="0"/>
        <v>1940168.8329999999</v>
      </c>
      <c r="F7" s="49">
        <f t="shared" si="0"/>
        <v>1522464.5830000001</v>
      </c>
      <c r="G7" s="49">
        <f t="shared" si="0"/>
        <v>1627367</v>
      </c>
      <c r="H7" s="49">
        <f t="shared" si="0"/>
        <v>1607630.666</v>
      </c>
      <c r="I7" s="49">
        <f t="shared" si="0"/>
        <v>1708549.331</v>
      </c>
      <c r="J7" s="49">
        <f t="shared" si="0"/>
        <v>1686598.084</v>
      </c>
      <c r="K7" s="49">
        <f t="shared" si="0"/>
        <v>1844188.5819999997</v>
      </c>
      <c r="L7" s="49">
        <f t="shared" si="0"/>
        <v>1984079.25</v>
      </c>
      <c r="M7" s="49">
        <f t="shared" si="0"/>
        <v>1728316.513</v>
      </c>
      <c r="N7" s="49">
        <f t="shared" si="0"/>
        <v>1966815.5</v>
      </c>
      <c r="O7" s="50">
        <f t="shared" si="0"/>
        <v>21858176.841000002</v>
      </c>
    </row>
    <row r="8" spans="1:15" x14ac:dyDescent="0.3">
      <c r="B8" s="1"/>
      <c r="C8" s="2"/>
      <c r="D8" s="2"/>
      <c r="E8" s="2"/>
      <c r="F8" s="2"/>
      <c r="G8" s="2"/>
      <c r="H8" s="2"/>
      <c r="I8" s="4"/>
      <c r="J8" s="4"/>
      <c r="K8" s="5"/>
      <c r="L8" s="5"/>
      <c r="M8" s="5"/>
      <c r="N8" s="5"/>
      <c r="O8" s="17"/>
    </row>
    <row r="9" spans="1:15" x14ac:dyDescent="0.3">
      <c r="B9" s="7" t="s">
        <v>14</v>
      </c>
      <c r="C9" s="8">
        <v>12104121.456</v>
      </c>
      <c r="D9" s="8">
        <v>11249768.948999999</v>
      </c>
      <c r="E9" s="8">
        <v>11098464.126999998</v>
      </c>
      <c r="F9" s="8">
        <v>10271557.669999998</v>
      </c>
      <c r="G9" s="18">
        <v>10312255.881999999</v>
      </c>
      <c r="H9" s="8">
        <v>10907810.133999998</v>
      </c>
      <c r="I9" s="9">
        <v>12247166.993000001</v>
      </c>
      <c r="J9" s="9">
        <v>12824313.331999997</v>
      </c>
      <c r="K9" s="8">
        <v>10815946.955999997</v>
      </c>
      <c r="L9" s="19">
        <v>10321479.809000002</v>
      </c>
      <c r="M9" s="19">
        <v>10493032.635</v>
      </c>
      <c r="N9" s="19">
        <v>11689726.329000002</v>
      </c>
      <c r="O9" s="11">
        <v>134335644.27200001</v>
      </c>
    </row>
    <row r="10" spans="1:15" x14ac:dyDescent="0.3">
      <c r="B10" s="12" t="s">
        <v>15</v>
      </c>
      <c r="C10" s="20">
        <v>-31.459999999031425</v>
      </c>
      <c r="D10" s="20">
        <v>-323.48400000110269</v>
      </c>
      <c r="E10" s="13">
        <v>0</v>
      </c>
      <c r="F10" s="13">
        <v>0</v>
      </c>
      <c r="G10" s="13">
        <v>0</v>
      </c>
      <c r="H10" s="13">
        <v>0</v>
      </c>
      <c r="I10" s="15"/>
      <c r="J10" s="15"/>
      <c r="K10" s="13"/>
      <c r="L10" s="21"/>
      <c r="M10" s="10">
        <v>-2697.5049999989569</v>
      </c>
      <c r="N10" s="10"/>
      <c r="O10" s="11"/>
    </row>
    <row r="11" spans="1:15" x14ac:dyDescent="0.3">
      <c r="B11" s="51" t="s">
        <v>32</v>
      </c>
      <c r="C11" s="49">
        <f t="shared" ref="C11:O11" si="1">SUM(C9:C10)</f>
        <v>12104089.996000001</v>
      </c>
      <c r="D11" s="49">
        <f t="shared" si="1"/>
        <v>11249445.464999998</v>
      </c>
      <c r="E11" s="49">
        <f t="shared" si="1"/>
        <v>11098464.126999998</v>
      </c>
      <c r="F11" s="49">
        <f t="shared" si="1"/>
        <v>10271557.669999998</v>
      </c>
      <c r="G11" s="49">
        <f t="shared" si="1"/>
        <v>10312255.881999999</v>
      </c>
      <c r="H11" s="49">
        <f t="shared" si="1"/>
        <v>10907810.133999998</v>
      </c>
      <c r="I11" s="49">
        <f t="shared" si="1"/>
        <v>12247166.993000001</v>
      </c>
      <c r="J11" s="49">
        <f t="shared" si="1"/>
        <v>12824313.331999997</v>
      </c>
      <c r="K11" s="49">
        <f t="shared" si="1"/>
        <v>10815946.955999997</v>
      </c>
      <c r="L11" s="49">
        <f t="shared" si="1"/>
        <v>10321479.809000002</v>
      </c>
      <c r="M11" s="49">
        <f t="shared" si="1"/>
        <v>10490335.130000001</v>
      </c>
      <c r="N11" s="49">
        <f t="shared" si="1"/>
        <v>11689726.329000002</v>
      </c>
      <c r="O11" s="50">
        <f t="shared" si="1"/>
        <v>134335644.27200001</v>
      </c>
    </row>
    <row r="12" spans="1:15" x14ac:dyDescent="0.3">
      <c r="B12" s="1"/>
      <c r="C12" s="2"/>
      <c r="D12" s="22"/>
      <c r="E12" s="2"/>
      <c r="F12" s="2"/>
      <c r="G12" s="2"/>
      <c r="H12" s="2"/>
      <c r="I12" s="4"/>
      <c r="J12" s="4"/>
      <c r="K12" s="23"/>
      <c r="L12" s="23"/>
      <c r="M12" s="23"/>
      <c r="N12" s="23"/>
      <c r="O12" s="24"/>
    </row>
    <row r="13" spans="1:15" x14ac:dyDescent="0.3">
      <c r="B13" s="7" t="s">
        <v>16</v>
      </c>
      <c r="C13" s="8">
        <v>400031.58299999998</v>
      </c>
      <c r="D13" s="18">
        <v>508729.75</v>
      </c>
      <c r="E13" s="8">
        <v>564720.66700000002</v>
      </c>
      <c r="F13" s="8">
        <v>453250.41700000002</v>
      </c>
      <c r="G13" s="8">
        <v>834969.08400000003</v>
      </c>
      <c r="H13" s="8">
        <v>553595.58400000003</v>
      </c>
      <c r="I13" s="9">
        <v>884986.5</v>
      </c>
      <c r="J13" s="9">
        <v>1221836.6669999999</v>
      </c>
      <c r="K13" s="8">
        <v>858114.41800000006</v>
      </c>
      <c r="L13" s="19">
        <v>586481.16700000002</v>
      </c>
      <c r="M13" s="19">
        <v>401708.04000000004</v>
      </c>
      <c r="N13" s="19">
        <v>726429.33299999998</v>
      </c>
      <c r="O13" s="11">
        <v>113915119.27500001</v>
      </c>
    </row>
    <row r="14" spans="1:15" x14ac:dyDescent="0.3">
      <c r="B14" s="12" t="s">
        <v>17</v>
      </c>
      <c r="C14" s="25"/>
      <c r="D14" s="25"/>
      <c r="E14" s="13"/>
      <c r="F14" s="25"/>
      <c r="G14" s="13">
        <v>-2.9999999678693712E-3</v>
      </c>
      <c r="H14" s="13">
        <v>0</v>
      </c>
      <c r="I14" s="27">
        <v>0</v>
      </c>
      <c r="J14" s="25">
        <v>0</v>
      </c>
      <c r="K14" s="26">
        <v>0</v>
      </c>
      <c r="L14" s="16">
        <v>0</v>
      </c>
      <c r="M14" s="16">
        <v>0</v>
      </c>
      <c r="N14" s="16">
        <v>0</v>
      </c>
      <c r="O14" s="11">
        <f>SUM(C14:N14)</f>
        <v>-2.9999999678693712E-3</v>
      </c>
    </row>
    <row r="15" spans="1:15" x14ac:dyDescent="0.3">
      <c r="B15" s="48" t="s">
        <v>39</v>
      </c>
      <c r="C15" s="49">
        <f t="shared" ref="C15:O15" si="2">SUM(C13:C14)</f>
        <v>400031.58299999998</v>
      </c>
      <c r="D15" s="49">
        <f t="shared" si="2"/>
        <v>508729.75</v>
      </c>
      <c r="E15" s="49">
        <f t="shared" si="2"/>
        <v>564720.66700000002</v>
      </c>
      <c r="F15" s="49">
        <f t="shared" si="2"/>
        <v>453250.41700000002</v>
      </c>
      <c r="G15" s="49">
        <f t="shared" si="2"/>
        <v>834969.08100000001</v>
      </c>
      <c r="H15" s="49">
        <f t="shared" si="2"/>
        <v>553595.58400000003</v>
      </c>
      <c r="I15" s="49">
        <f t="shared" si="2"/>
        <v>884986.5</v>
      </c>
      <c r="J15" s="49">
        <f t="shared" si="2"/>
        <v>1221836.6669999999</v>
      </c>
      <c r="K15" s="49">
        <f t="shared" si="2"/>
        <v>858114.41800000006</v>
      </c>
      <c r="L15" s="49">
        <f t="shared" si="2"/>
        <v>586481.16700000002</v>
      </c>
      <c r="M15" s="49">
        <f t="shared" si="2"/>
        <v>401708.04000000004</v>
      </c>
      <c r="N15" s="49">
        <f t="shared" si="2"/>
        <v>726429.33299999998</v>
      </c>
      <c r="O15" s="50">
        <f t="shared" si="2"/>
        <v>113915119.272</v>
      </c>
    </row>
    <row r="16" spans="1:15" x14ac:dyDescent="0.3">
      <c r="B16" s="1"/>
      <c r="C16" s="2"/>
      <c r="D16" s="2"/>
      <c r="E16" s="2"/>
      <c r="F16" s="2"/>
      <c r="G16" s="2"/>
      <c r="H16" s="2"/>
      <c r="I16" s="4"/>
      <c r="J16" s="4"/>
      <c r="K16" s="5"/>
      <c r="L16" s="5"/>
      <c r="M16" s="5"/>
      <c r="N16" s="5"/>
      <c r="O16" s="17"/>
    </row>
    <row r="17" spans="2:16" x14ac:dyDescent="0.3">
      <c r="B17" s="7" t="s">
        <v>18</v>
      </c>
      <c r="C17" s="18">
        <v>473004.90399999998</v>
      </c>
      <c r="D17" s="18">
        <v>478447.45699999999</v>
      </c>
      <c r="E17" s="18">
        <v>529570.48100000003</v>
      </c>
      <c r="F17" s="18">
        <v>660273.38899999997</v>
      </c>
      <c r="G17" s="18">
        <v>664109.00100000005</v>
      </c>
      <c r="H17" s="18">
        <v>612018.76300000004</v>
      </c>
      <c r="I17" s="28">
        <v>545844.23899999994</v>
      </c>
      <c r="J17" s="28">
        <v>532281.28</v>
      </c>
      <c r="K17" s="28">
        <v>523981.33</v>
      </c>
      <c r="L17" s="28">
        <v>416351.69199999998</v>
      </c>
      <c r="M17" s="28">
        <v>422288.538</v>
      </c>
      <c r="N17" s="28">
        <v>439923.3</v>
      </c>
      <c r="O17" s="11">
        <v>6298094.3739999998</v>
      </c>
    </row>
    <row r="18" spans="2:16" x14ac:dyDescent="0.3">
      <c r="B18" s="12" t="s">
        <v>19</v>
      </c>
      <c r="C18" s="20"/>
      <c r="D18" s="13"/>
      <c r="E18" s="13"/>
      <c r="F18" s="13"/>
      <c r="G18" s="13"/>
      <c r="H18" s="13"/>
      <c r="I18" s="15"/>
      <c r="J18" s="15"/>
      <c r="K18" s="13"/>
      <c r="L18" s="21"/>
      <c r="M18" s="10"/>
      <c r="N18" s="10"/>
      <c r="O18" s="11">
        <f>SUM(C18:N18)</f>
        <v>0</v>
      </c>
    </row>
    <row r="19" spans="2:16" ht="15" thickBot="1" x14ac:dyDescent="0.35">
      <c r="B19" s="52" t="s">
        <v>33</v>
      </c>
      <c r="C19" s="53">
        <f t="shared" ref="C19:O19" si="3">SUM(C17:C18)</f>
        <v>473004.90399999998</v>
      </c>
      <c r="D19" s="53">
        <f t="shared" si="3"/>
        <v>478447.45699999999</v>
      </c>
      <c r="E19" s="53">
        <f t="shared" si="3"/>
        <v>529570.48100000003</v>
      </c>
      <c r="F19" s="53">
        <f t="shared" si="3"/>
        <v>660273.38899999997</v>
      </c>
      <c r="G19" s="53">
        <f t="shared" si="3"/>
        <v>664109.00100000005</v>
      </c>
      <c r="H19" s="53">
        <f t="shared" si="3"/>
        <v>612018.76300000004</v>
      </c>
      <c r="I19" s="53">
        <f t="shared" si="3"/>
        <v>545844.23899999994</v>
      </c>
      <c r="J19" s="53">
        <f t="shared" si="3"/>
        <v>532281.28</v>
      </c>
      <c r="K19" s="53">
        <f t="shared" si="3"/>
        <v>523981.33</v>
      </c>
      <c r="L19" s="53">
        <f t="shared" si="3"/>
        <v>416351.69199999998</v>
      </c>
      <c r="M19" s="53">
        <f t="shared" si="3"/>
        <v>422288.538</v>
      </c>
      <c r="N19" s="53">
        <f t="shared" si="3"/>
        <v>439923.3</v>
      </c>
      <c r="O19" s="54">
        <f t="shared" si="3"/>
        <v>6298094.3739999998</v>
      </c>
    </row>
    <row r="21" spans="2:16" ht="15" thickBot="1" x14ac:dyDescent="0.35"/>
    <row r="22" spans="2:16" ht="15" thickBot="1" x14ac:dyDescent="0.35">
      <c r="B22" s="47" t="s">
        <v>35</v>
      </c>
      <c r="C22" s="44" t="s">
        <v>0</v>
      </c>
      <c r="D22" s="44" t="s">
        <v>1</v>
      </c>
      <c r="E22" s="44" t="s">
        <v>2</v>
      </c>
      <c r="F22" s="44" t="s">
        <v>3</v>
      </c>
      <c r="G22" s="45" t="s">
        <v>4</v>
      </c>
      <c r="H22" s="44" t="s">
        <v>5</v>
      </c>
      <c r="I22" s="44" t="s">
        <v>6</v>
      </c>
      <c r="J22" s="44" t="s">
        <v>7</v>
      </c>
      <c r="K22" s="44" t="s">
        <v>8</v>
      </c>
      <c r="L22" s="44" t="s">
        <v>9</v>
      </c>
      <c r="M22" s="44" t="s">
        <v>10</v>
      </c>
      <c r="N22" s="44" t="s">
        <v>11</v>
      </c>
      <c r="O22" s="46" t="s">
        <v>20</v>
      </c>
    </row>
    <row r="23" spans="2:16" x14ac:dyDescent="0.3">
      <c r="B23" s="33" t="s">
        <v>26</v>
      </c>
      <c r="C23" s="34">
        <f>C7+C11+C19</f>
        <v>14828999.648</v>
      </c>
      <c r="D23" s="35">
        <f t="shared" ref="C23:N23" si="4">D7+D11+D19</f>
        <v>13717986.672999999</v>
      </c>
      <c r="E23" s="34">
        <f t="shared" si="4"/>
        <v>13568203.441</v>
      </c>
      <c r="F23" s="34">
        <f t="shared" si="4"/>
        <v>12454295.641999999</v>
      </c>
      <c r="G23" s="34">
        <f t="shared" si="4"/>
        <v>12603731.882999999</v>
      </c>
      <c r="H23" s="34">
        <f t="shared" si="4"/>
        <v>13127459.562999997</v>
      </c>
      <c r="I23" s="34">
        <f t="shared" si="4"/>
        <v>14501560.563000001</v>
      </c>
      <c r="J23" s="34">
        <f t="shared" si="4"/>
        <v>15043192.695999997</v>
      </c>
      <c r="K23" s="34">
        <f t="shared" si="4"/>
        <v>13184116.867999997</v>
      </c>
      <c r="L23" s="34">
        <f t="shared" si="4"/>
        <v>12721910.751000002</v>
      </c>
      <c r="M23" s="34">
        <f t="shared" si="4"/>
        <v>12640940.181000002</v>
      </c>
      <c r="N23" s="34">
        <f t="shared" si="4"/>
        <v>14096465.129000003</v>
      </c>
      <c r="O23" s="36"/>
    </row>
    <row r="24" spans="2:16" x14ac:dyDescent="0.3">
      <c r="B24" s="29"/>
      <c r="C24" s="55" t="s">
        <v>25</v>
      </c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1"/>
    </row>
    <row r="25" spans="2:16" x14ac:dyDescent="0.3">
      <c r="B25" s="29" t="s">
        <v>37</v>
      </c>
      <c r="C25" s="30">
        <v>0.80300000000000005</v>
      </c>
      <c r="D25" s="30">
        <v>0.80300000000000005</v>
      </c>
      <c r="E25" s="30">
        <v>0.80300000000000005</v>
      </c>
      <c r="F25" s="30">
        <v>0.80300000000000005</v>
      </c>
      <c r="G25" s="30">
        <v>0.80300000000000005</v>
      </c>
      <c r="H25" s="30">
        <v>0.80300000000000005</v>
      </c>
      <c r="I25" s="30">
        <v>0.80300000000000005</v>
      </c>
      <c r="J25" s="30">
        <v>0.80300000000000005</v>
      </c>
      <c r="K25" s="30">
        <v>0.80300000000000005</v>
      </c>
      <c r="L25" s="30">
        <v>0.80300000000000005</v>
      </c>
      <c r="M25" s="30">
        <v>0.80300000000000005</v>
      </c>
      <c r="N25" s="30">
        <v>0.80300000000000005</v>
      </c>
      <c r="O25" s="37"/>
    </row>
    <row r="26" spans="2:16" x14ac:dyDescent="0.3">
      <c r="B26" s="29" t="s">
        <v>28</v>
      </c>
      <c r="C26" s="31">
        <f>C23*C25</f>
        <v>11907686.717344001</v>
      </c>
      <c r="D26" s="32">
        <f t="shared" ref="D26:N26" si="5">D23*D25</f>
        <v>11015543.298418999</v>
      </c>
      <c r="E26" s="31">
        <f t="shared" si="5"/>
        <v>10895267.363123</v>
      </c>
      <c r="F26" s="31">
        <f t="shared" si="5"/>
        <v>10000799.400526</v>
      </c>
      <c r="G26" s="31">
        <f t="shared" si="5"/>
        <v>10120796.702049</v>
      </c>
      <c r="H26" s="31">
        <f t="shared" si="5"/>
        <v>10541350.029088998</v>
      </c>
      <c r="I26" s="31">
        <f t="shared" si="5"/>
        <v>11644753.132089002</v>
      </c>
      <c r="J26" s="31">
        <f t="shared" si="5"/>
        <v>12079683.734887999</v>
      </c>
      <c r="K26" s="31">
        <f t="shared" si="5"/>
        <v>10586845.845003998</v>
      </c>
      <c r="L26" s="31">
        <f t="shared" si="5"/>
        <v>10215694.333053002</v>
      </c>
      <c r="M26" s="31">
        <f t="shared" si="5"/>
        <v>10150674.965343002</v>
      </c>
      <c r="N26" s="31">
        <f t="shared" si="5"/>
        <v>11319461.498587003</v>
      </c>
      <c r="O26" s="65"/>
    </row>
    <row r="27" spans="2:16" x14ac:dyDescent="0.3">
      <c r="B27" s="29"/>
      <c r="C27" s="55" t="s">
        <v>24</v>
      </c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8"/>
    </row>
    <row r="28" spans="2:16" x14ac:dyDescent="0.3">
      <c r="B28" s="29" t="s">
        <v>30</v>
      </c>
      <c r="C28" s="31">
        <v>11907539.439999999</v>
      </c>
      <c r="D28" s="32">
        <v>11017447.960000001</v>
      </c>
      <c r="E28" s="31">
        <v>10891543.4</v>
      </c>
      <c r="F28" s="31">
        <v>9999136.1699999999</v>
      </c>
      <c r="G28" s="31">
        <v>10123723.810000001</v>
      </c>
      <c r="H28" s="31">
        <v>10539010.92</v>
      </c>
      <c r="I28" s="31">
        <v>11638339.060000001</v>
      </c>
      <c r="J28" s="31">
        <v>12079488.189999999</v>
      </c>
      <c r="K28" s="31">
        <v>10588597.189999999</v>
      </c>
      <c r="L28" s="31">
        <v>10214809.380000001</v>
      </c>
      <c r="M28" s="31">
        <v>10154434.17</v>
      </c>
      <c r="N28" s="31">
        <v>11317727.189999999</v>
      </c>
      <c r="O28" s="65"/>
    </row>
    <row r="29" spans="2:16" x14ac:dyDescent="0.3">
      <c r="B29" s="29" t="s">
        <v>22</v>
      </c>
      <c r="C29" s="8">
        <f t="shared" ref="C29:N29" si="6">C28-C26</f>
        <v>-147.2773440014571</v>
      </c>
      <c r="D29" s="18">
        <f t="shared" si="6"/>
        <v>1904.6615810021758</v>
      </c>
      <c r="E29" s="8">
        <f t="shared" si="6"/>
        <v>-3723.9631229992956</v>
      </c>
      <c r="F29" s="8">
        <f t="shared" si="6"/>
        <v>-1663.2305260002613</v>
      </c>
      <c r="G29" s="8">
        <f t="shared" si="6"/>
        <v>2927.1079510003328</v>
      </c>
      <c r="H29" s="8">
        <f t="shared" si="6"/>
        <v>-2339.1090889982879</v>
      </c>
      <c r="I29" s="8">
        <f t="shared" si="6"/>
        <v>-6414.0720890015364</v>
      </c>
      <c r="J29" s="8">
        <f t="shared" si="6"/>
        <v>-195.54488799907267</v>
      </c>
      <c r="K29" s="8">
        <f t="shared" si="6"/>
        <v>1751.3449960015714</v>
      </c>
      <c r="L29" s="8">
        <f t="shared" si="6"/>
        <v>-884.9530530013144</v>
      </c>
      <c r="M29" s="8">
        <f t="shared" si="6"/>
        <v>3759.2046569976956</v>
      </c>
      <c r="N29" s="8">
        <f t="shared" si="6"/>
        <v>-1734.3085870034993</v>
      </c>
      <c r="O29" s="65"/>
      <c r="P29" s="60"/>
    </row>
    <row r="30" spans="2:16" x14ac:dyDescent="0.3">
      <c r="B30" s="29"/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64"/>
    </row>
    <row r="31" spans="2:16" ht="15" thickBot="1" x14ac:dyDescent="0.35">
      <c r="B31" s="39" t="s">
        <v>23</v>
      </c>
      <c r="C31" s="40">
        <f t="shared" ref="C31:N31" si="7">C29/C28</f>
        <v>-1.2368411185498211E-5</v>
      </c>
      <c r="D31" s="40">
        <f t="shared" si="7"/>
        <v>1.7287683934766464E-4</v>
      </c>
      <c r="E31" s="40">
        <f t="shared" si="7"/>
        <v>-3.4191326116363781E-4</v>
      </c>
      <c r="F31" s="40">
        <f t="shared" si="7"/>
        <v>-1.663374213254925E-4</v>
      </c>
      <c r="G31" s="40">
        <f t="shared" si="7"/>
        <v>2.8913352496924083E-4</v>
      </c>
      <c r="H31" s="40">
        <f t="shared" si="7"/>
        <v>-2.2194768624438316E-4</v>
      </c>
      <c r="I31" s="40">
        <f t="shared" si="7"/>
        <v>-5.5111576110084015E-4</v>
      </c>
      <c r="J31" s="40">
        <f t="shared" si="7"/>
        <v>-1.6188176595176811E-5</v>
      </c>
      <c r="K31" s="40">
        <f t="shared" si="7"/>
        <v>1.6539915199112145E-4</v>
      </c>
      <c r="L31" s="40">
        <f t="shared" si="7"/>
        <v>-8.6634318867858724E-5</v>
      </c>
      <c r="M31" s="40">
        <f t="shared" si="7"/>
        <v>3.7020326234462117E-4</v>
      </c>
      <c r="N31" s="40">
        <f t="shared" si="7"/>
        <v>-1.532382392584866E-4</v>
      </c>
      <c r="O31" s="41"/>
    </row>
    <row r="32" spans="2:16" ht="15" thickBot="1" x14ac:dyDescent="0.35">
      <c r="B32" s="61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62"/>
    </row>
    <row r="33" spans="2:15" ht="15" thickBot="1" x14ac:dyDescent="0.35">
      <c r="B33" s="47" t="s">
        <v>36</v>
      </c>
      <c r="C33" s="44" t="s">
        <v>0</v>
      </c>
      <c r="D33" s="44" t="s">
        <v>1</v>
      </c>
      <c r="E33" s="44" t="s">
        <v>2</v>
      </c>
      <c r="F33" s="44" t="s">
        <v>3</v>
      </c>
      <c r="G33" s="45" t="s">
        <v>4</v>
      </c>
      <c r="H33" s="44" t="s">
        <v>5</v>
      </c>
      <c r="I33" s="44" t="s">
        <v>6</v>
      </c>
      <c r="J33" s="44" t="s">
        <v>7</v>
      </c>
      <c r="K33" s="44" t="s">
        <v>8</v>
      </c>
      <c r="L33" s="44" t="s">
        <v>9</v>
      </c>
      <c r="M33" s="44" t="s">
        <v>10</v>
      </c>
      <c r="N33" s="44" t="s">
        <v>11</v>
      </c>
      <c r="O33" s="46" t="s">
        <v>20</v>
      </c>
    </row>
    <row r="34" spans="2:15" x14ac:dyDescent="0.3">
      <c r="B34" s="33" t="s">
        <v>27</v>
      </c>
      <c r="C34" s="42">
        <f t="shared" ref="C34:N34" si="8">C11</f>
        <v>12104089.996000001</v>
      </c>
      <c r="D34" s="42">
        <f t="shared" si="8"/>
        <v>11249445.464999998</v>
      </c>
      <c r="E34" s="42">
        <f t="shared" si="8"/>
        <v>11098464.126999998</v>
      </c>
      <c r="F34" s="42">
        <f t="shared" si="8"/>
        <v>10271557.669999998</v>
      </c>
      <c r="G34" s="42">
        <f t="shared" si="8"/>
        <v>10312255.881999999</v>
      </c>
      <c r="H34" s="42">
        <f t="shared" si="8"/>
        <v>10907810.133999998</v>
      </c>
      <c r="I34" s="42">
        <f t="shared" si="8"/>
        <v>12247166.993000001</v>
      </c>
      <c r="J34" s="42">
        <f t="shared" si="8"/>
        <v>12824313.331999997</v>
      </c>
      <c r="K34" s="42">
        <f t="shared" si="8"/>
        <v>10815946.955999997</v>
      </c>
      <c r="L34" s="42">
        <f t="shared" si="8"/>
        <v>10321479.809000002</v>
      </c>
      <c r="M34" s="42">
        <f t="shared" si="8"/>
        <v>10490335.130000001</v>
      </c>
      <c r="N34" s="42">
        <f t="shared" si="8"/>
        <v>11689726.329000002</v>
      </c>
      <c r="O34" s="43"/>
    </row>
    <row r="35" spans="2:15" x14ac:dyDescent="0.3">
      <c r="B35" s="29" t="s">
        <v>38</v>
      </c>
      <c r="C35" s="30">
        <v>0.439</v>
      </c>
      <c r="D35" s="30">
        <v>0.439</v>
      </c>
      <c r="E35" s="30">
        <v>0.439</v>
      </c>
      <c r="F35" s="30">
        <v>0.439</v>
      </c>
      <c r="G35" s="30">
        <v>0.439</v>
      </c>
      <c r="H35" s="30">
        <v>0.439</v>
      </c>
      <c r="I35" s="30">
        <v>0.439</v>
      </c>
      <c r="J35" s="30">
        <v>0.439</v>
      </c>
      <c r="K35" s="30">
        <v>0.439</v>
      </c>
      <c r="L35" s="30">
        <v>0.439</v>
      </c>
      <c r="M35" s="30">
        <v>0.439</v>
      </c>
      <c r="N35" s="30">
        <v>0.439</v>
      </c>
      <c r="O35" s="38"/>
    </row>
    <row r="36" spans="2:15" x14ac:dyDescent="0.3">
      <c r="B36" s="29" t="s">
        <v>29</v>
      </c>
      <c r="C36" s="31">
        <f>C34*C35</f>
        <v>5313695.5082440004</v>
      </c>
      <c r="D36" s="32">
        <f t="shared" ref="D36:N36" si="9">D34*D35</f>
        <v>4938506.5591349993</v>
      </c>
      <c r="E36" s="31">
        <f t="shared" si="9"/>
        <v>4872225.7517529996</v>
      </c>
      <c r="F36" s="31">
        <f t="shared" si="9"/>
        <v>4509213.8171299994</v>
      </c>
      <c r="G36" s="31">
        <f t="shared" si="9"/>
        <v>4527080.3321979996</v>
      </c>
      <c r="H36" s="31">
        <f t="shared" si="9"/>
        <v>4788528.6488259993</v>
      </c>
      <c r="I36" s="31">
        <f t="shared" si="9"/>
        <v>5376506.3099270007</v>
      </c>
      <c r="J36" s="31">
        <f t="shared" si="9"/>
        <v>5629873.5527479984</v>
      </c>
      <c r="K36" s="31">
        <f t="shared" si="9"/>
        <v>4748200.7136839982</v>
      </c>
      <c r="L36" s="31">
        <f t="shared" si="9"/>
        <v>4531129.6361510009</v>
      </c>
      <c r="M36" s="31">
        <f t="shared" si="9"/>
        <v>4605257.1220700005</v>
      </c>
      <c r="N36" s="31">
        <f t="shared" si="9"/>
        <v>5131789.8584310012</v>
      </c>
      <c r="O36" s="38"/>
    </row>
    <row r="37" spans="2:15" x14ac:dyDescent="0.3">
      <c r="B37" s="29"/>
      <c r="C37" s="55" t="s">
        <v>24</v>
      </c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8"/>
    </row>
    <row r="38" spans="2:15" x14ac:dyDescent="0.3">
      <c r="B38" s="29" t="s">
        <v>34</v>
      </c>
      <c r="C38" s="31">
        <v>5313614.88</v>
      </c>
      <c r="D38" s="32">
        <v>4938584.4800000004</v>
      </c>
      <c r="E38" s="31">
        <v>4871934.7699999996</v>
      </c>
      <c r="F38" s="31">
        <v>4508304.54</v>
      </c>
      <c r="G38" s="31">
        <v>4526821.47</v>
      </c>
      <c r="H38" s="31">
        <v>4787249.74</v>
      </c>
      <c r="I38" s="31">
        <v>5377086.8700000001</v>
      </c>
      <c r="J38" s="31">
        <v>5629675.8899999997</v>
      </c>
      <c r="K38" s="31">
        <v>4745766.67</v>
      </c>
      <c r="L38" s="31">
        <v>4530638.75</v>
      </c>
      <c r="M38" s="31">
        <v>4607312.2</v>
      </c>
      <c r="N38" s="31">
        <v>5130827.46</v>
      </c>
      <c r="O38" s="38"/>
    </row>
    <row r="39" spans="2:15" x14ac:dyDescent="0.3">
      <c r="B39" s="29" t="s">
        <v>22</v>
      </c>
      <c r="C39" s="8">
        <f t="shared" ref="C39:N39" si="10">C38-C36</f>
        <v>-80.62824400048703</v>
      </c>
      <c r="D39" s="18">
        <f t="shared" si="10"/>
        <v>77.920865001156926</v>
      </c>
      <c r="E39" s="8">
        <f t="shared" si="10"/>
        <v>-290.98175300005823</v>
      </c>
      <c r="F39" s="8">
        <f t="shared" si="10"/>
        <v>-909.27712999936193</v>
      </c>
      <c r="G39" s="8">
        <f t="shared" si="10"/>
        <v>-258.86219799984246</v>
      </c>
      <c r="H39" s="8">
        <f t="shared" si="10"/>
        <v>-1278.9088259991258</v>
      </c>
      <c r="I39" s="8">
        <f t="shared" si="10"/>
        <v>580.56007299944758</v>
      </c>
      <c r="J39" s="8">
        <f t="shared" si="10"/>
        <v>-197.6627479987219</v>
      </c>
      <c r="K39" s="8">
        <f t="shared" si="10"/>
        <v>-2434.0436839982867</v>
      </c>
      <c r="L39" s="8">
        <f t="shared" si="10"/>
        <v>-490.88615100085735</v>
      </c>
      <c r="M39" s="8">
        <f t="shared" si="10"/>
        <v>2055.0779299996793</v>
      </c>
      <c r="N39" s="8">
        <f t="shared" si="10"/>
        <v>-962.39843100123107</v>
      </c>
      <c r="O39" s="38"/>
    </row>
    <row r="40" spans="2:15" x14ac:dyDescent="0.3">
      <c r="B40" s="29"/>
      <c r="C40" s="55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38"/>
    </row>
    <row r="41" spans="2:15" ht="15" thickBot="1" x14ac:dyDescent="0.35">
      <c r="B41" s="39" t="s">
        <v>23</v>
      </c>
      <c r="C41" s="40">
        <f t="shared" ref="C41:N41" si="11">C39/C38</f>
        <v>-1.5173896833202002E-5</v>
      </c>
      <c r="D41" s="40">
        <f t="shared" si="11"/>
        <v>1.5777975514384015E-5</v>
      </c>
      <c r="E41" s="40">
        <f t="shared" si="11"/>
        <v>-5.972611841846525E-5</v>
      </c>
      <c r="F41" s="40">
        <f t="shared" si="11"/>
        <v>-2.0168937611285726E-4</v>
      </c>
      <c r="G41" s="40">
        <f t="shared" si="11"/>
        <v>-5.7184096990651255E-5</v>
      </c>
      <c r="H41" s="40">
        <f t="shared" si="11"/>
        <v>-2.6714896766574911E-4</v>
      </c>
      <c r="I41" s="40">
        <f t="shared" si="11"/>
        <v>1.0796925678075339E-4</v>
      </c>
      <c r="J41" s="40">
        <f t="shared" si="11"/>
        <v>-3.5110857509546952E-5</v>
      </c>
      <c r="K41" s="40">
        <f t="shared" si="11"/>
        <v>-5.1288734850470151E-4</v>
      </c>
      <c r="L41" s="40">
        <f t="shared" si="11"/>
        <v>-1.0834811117987665E-4</v>
      </c>
      <c r="M41" s="40">
        <f t="shared" si="11"/>
        <v>4.4604703149911986E-4</v>
      </c>
      <c r="N41" s="40">
        <f t="shared" si="11"/>
        <v>-1.8757177833480119E-4</v>
      </c>
      <c r="O41" s="4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Energy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Kevin</dc:creator>
  <cp:lastModifiedBy>Alefiya Jivajee</cp:lastModifiedBy>
  <dcterms:created xsi:type="dcterms:W3CDTF">2016-01-20T17:41:05Z</dcterms:created>
  <dcterms:modified xsi:type="dcterms:W3CDTF">2017-01-16T21:56:57Z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aff457f1-f989-4c3f-bfca-98c0d104cb32</vt:lpwstr>
  </property>
  <property fmtid="{D5CDD505-2E9C-101B-9397-08002B2CF9AE}" pid="3" name="LibraryID">
    <vt:lpwstr>Audit Files</vt:lpwstr>
  </property>
  <property fmtid="{D5CDD505-2E9C-101B-9397-08002B2CF9AE}" pid="4" name="DocumentID">
    <vt:lpwstr>3bcac5ce-ac9f-471e-954d-670f9bf6acad</vt:lpwstr>
  </property>
  <property fmtid="{D5CDD505-2E9C-101B-9397-08002B2CF9AE}" pid="5" name="ComponentID">
    <vt:lpwstr>E335E5D4-0190-49B6-B05C-B298C422F602</vt:lpwstr>
  </property>
  <property fmtid="{D5CDD505-2E9C-101B-9397-08002B2CF9AE}" pid="6" name="Locale">
    <vt:lpwstr>en</vt:lpwstr>
  </property>
  <property fmtid="{D5CDD505-2E9C-101B-9397-08002B2CF9AE}" pid="7" name="FilePath">
    <vt:lpwstr>C:\ProgramData\eAudIT\DM\aff457f1-f989-4c3f-bfca-98c0d104cb32\ReadOnlyDocs\\190.1.0010IESO Service Fee Testing.xlsx</vt:lpwstr>
  </property>
  <property fmtid="{D5CDD505-2E9C-101B-9397-08002B2CF9AE}" pid="8" name="SiteType">
    <vt:lpwstr>Engagement2016</vt:lpwstr>
  </property>
  <property fmtid="{D5CDD505-2E9C-101B-9397-08002B2CF9AE}" pid="9" name="ResourceDBName">
    <vt:lpwstr>eAudITAppDB2016_SEV1</vt:lpwstr>
  </property>
  <property fmtid="{D5CDD505-2E9C-101B-9397-08002B2CF9AE}" pid="10" name="Product">
    <vt:lpwstr>eAudIT2016</vt:lpwstr>
  </property>
  <property fmtid="{D5CDD505-2E9C-101B-9397-08002B2CF9AE}" pid="11" name="Version">
    <vt:lpwstr>V1</vt:lpwstr>
  </property>
  <property fmtid="{D5CDD505-2E9C-101B-9397-08002B2CF9AE}" pid="12" name="IsMembershipServiceImplemented">
    <vt:lpwstr>False</vt:lpwstr>
  </property>
  <property fmtid="{D5CDD505-2E9C-101B-9397-08002B2CF9AE}" pid="13" name="OnLine">
    <vt:lpwstr>False</vt:lpwstr>
  </property>
  <property fmtid="{D5CDD505-2E9C-101B-9397-08002B2CF9AE}" pid="14" name="SiteSource">
    <vt:lpwstr>Workgroup</vt:lpwstr>
  </property>
  <property fmtid="{D5CDD505-2E9C-101B-9397-08002B2CF9AE}" pid="15" name="RestrictedRibbons">
    <vt:lpwstr>AI-T|CT-T</vt:lpwstr>
  </property>
  <property fmtid="{D5CDD505-2E9C-101B-9397-08002B2CF9AE}" pid="16" name="ComponentName">
    <vt:lpwstr>Independent Electricity System Operator [Dec 2015]</vt:lpwstr>
  </property>
</Properties>
</file>